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Z:\Council Publications\Budget update 2022-23\"/>
    </mc:Choice>
  </mc:AlternateContent>
  <xr:revisionPtr revIDLastSave="0" documentId="13_ncr:1_{22CBB2CC-40D7-46DF-8829-B28C68EF700A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ex" sheetId="26" r:id="rId1"/>
    <sheet name="T2.1" sheetId="18" r:id="rId2"/>
    <sheet name="T2.2" sheetId="25" r:id="rId3"/>
    <sheet name="T2.3" sheetId="17" r:id="rId4"/>
    <sheet name="T2.4" sheetId="50" r:id="rId5"/>
    <sheet name="C2.1" sheetId="20" r:id="rId6"/>
    <sheet name="C2.2" sheetId="19" r:id="rId7"/>
    <sheet name="T2.5" sheetId="56" r:id="rId8"/>
    <sheet name="T2.6" sheetId="22" r:id="rId9"/>
    <sheet name="T2.7" sheetId="30" r:id="rId10"/>
    <sheet name="T2.8" sheetId="64" r:id="rId11"/>
    <sheet name="T3.1" sheetId="65" r:id="rId12"/>
    <sheet name="T4.1" sheetId="66" r:id="rId13"/>
    <sheet name="TA.1" sheetId="68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20" l="1"/>
  <c r="G33" i="20"/>
  <c r="F33" i="20"/>
  <c r="E33" i="20"/>
  <c r="D33" i="20"/>
  <c r="C59" i="19"/>
  <c r="C60" i="19"/>
  <c r="C61" i="19"/>
  <c r="C62" i="19"/>
  <c r="C63" i="19"/>
  <c r="C64" i="19"/>
  <c r="C65" i="19"/>
  <c r="C66" i="19"/>
  <c r="C67" i="19"/>
  <c r="C68" i="19"/>
  <c r="C58" i="19"/>
</calcChain>
</file>

<file path=xl/sharedStrings.xml><?xml version="1.0" encoding="utf-8"?>
<sst xmlns="http://schemas.openxmlformats.org/spreadsheetml/2006/main" count="83" uniqueCount="57">
  <si>
    <t>Minor departments</t>
  </si>
  <si>
    <t>The Executive Office</t>
  </si>
  <si>
    <t>Finance</t>
  </si>
  <si>
    <t>Agriculture etc.</t>
  </si>
  <si>
    <t>Communities</t>
  </si>
  <si>
    <t>Economy</t>
  </si>
  <si>
    <t>Justice</t>
  </si>
  <si>
    <t>Education</t>
  </si>
  <si>
    <t>Health</t>
  </si>
  <si>
    <t>Infrastructure</t>
  </si>
  <si>
    <t>£million</t>
  </si>
  <si>
    <t>Per cent difference</t>
  </si>
  <si>
    <t>Overspend</t>
  </si>
  <si>
    <t>Chart Number</t>
  </si>
  <si>
    <t>Chart Name</t>
  </si>
  <si>
    <t>Table Number</t>
  </si>
  <si>
    <t>Table Name</t>
  </si>
  <si>
    <t>Back to index</t>
  </si>
  <si>
    <t>NI Executive's 2022-23 Budget: an update</t>
  </si>
  <si>
    <t>Indicative allocations to NI Departments since Draft Budget and Source of Funding   </t>
  </si>
  <si>
    <t>Table 2.1 –  Non-ringfenced resource spending and financing</t>
  </si>
  <si>
    <t>Non-ringfenced resource spending and financing</t>
  </si>
  <si>
    <t>Table 2.2:  Indicative resource spending allocations</t>
  </si>
  <si>
    <t>Indicative resource spending allocations</t>
  </si>
  <si>
    <t>Table 2.3 - Indicative allocations to departments since Draft Budget</t>
  </si>
  <si>
    <t>Indicative allocations to departments since Draft Budget</t>
  </si>
  <si>
    <t>Table 2.4 – Revised Draft Budget resource allocations and latest forecast position</t>
  </si>
  <si>
    <t xml:space="preserve">April </t>
  </si>
  <si>
    <t>May</t>
  </si>
  <si>
    <t>June</t>
  </si>
  <si>
    <t xml:space="preserve">July </t>
  </si>
  <si>
    <t>August</t>
  </si>
  <si>
    <t>September</t>
  </si>
  <si>
    <t>Chart 2.1 – Projected resource overspends in 2022-23 as reported to Treasury</t>
  </si>
  <si>
    <t>Projected resource overspend 2022-23</t>
  </si>
  <si>
    <t>Total departmental spending</t>
  </si>
  <si>
    <t>Chart 2.2 – Forecast overspends against the latest budget position for resource spending</t>
  </si>
  <si>
    <t>Table 2.5 - Conventional capital spending and financing</t>
  </si>
  <si>
    <t>Table 2.6 - Revised Draft Budget capital allocations and latest forecast position</t>
  </si>
  <si>
    <t>Table 2.7 - Financial transactions capital spending and financing</t>
  </si>
  <si>
    <t>Table 4.1- Impact on the Block Grant of recouping a resource overspend</t>
  </si>
  <si>
    <t>Table A.1- Changes to Resource DEL Block Grant for 2022-23 since 2021 Spending Review</t>
  </si>
  <si>
    <t>Revised Draft Budget resource allocations and latest forecast position</t>
  </si>
  <si>
    <t>Projected resource overspends in 2022-23 as reported to Treasury</t>
  </si>
  <si>
    <t>Forecast overspends against the latest budget position for resource spending</t>
  </si>
  <si>
    <t>Conventional capital spending and financing</t>
  </si>
  <si>
    <t>Revised Draft Budget capital allocations and latest forecast position</t>
  </si>
  <si>
    <t>Financial transactions capital spending and financing</t>
  </si>
  <si>
    <t>Revised Draft Budget FTC allocations and latest forecast position</t>
  </si>
  <si>
    <t>Ministerial Directions requested and approved in 2022-23</t>
  </si>
  <si>
    <t>Impact on the Block Grant of recouping a resource overspend</t>
  </si>
  <si>
    <t>Changes to Resource DEL Block Grant for 2022-23 since 2021 Spending Review</t>
  </si>
  <si>
    <t>Variant of 4.1</t>
  </si>
  <si>
    <t>A.1</t>
  </si>
  <si>
    <t>Table 2.8 - Revised Draft Budget FTC allocations and latest forecast position</t>
  </si>
  <si>
    <t>Table 3.1 – Ministerial Directions requested and approved in 2022-23</t>
  </si>
  <si>
    <t>£ million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</si>
</sst>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theme="7" tint="0.5999633777886288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7" tint="0.59996337778862885"/>
      </top>
      <bottom style="thin">
        <color theme="7" tint="0.59996337778862885"/>
      </bottom>
      <diagonal/>
    </border>
  </borders>
  <cellStyleXfs count="17">
    <xf numFmtId="0" fontId="0" fillId="0" borderId="0"/>
    <xf numFmtId="0" fontId="9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15" fillId="0" borderId="0" applyNumberFormat="0" applyFill="0" applyBorder="0" applyAlignment="0" applyProtection="0"/>
    <xf numFmtId="0" fontId="4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8" fillId="0" borderId="0" xfId="0" applyFont="1"/>
    <xf numFmtId="0" fontId="0" fillId="2" borderId="0" xfId="0" applyFill="1"/>
    <xf numFmtId="0" fontId="11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15" fillId="0" borderId="1" xfId="6" applyBorder="1"/>
    <xf numFmtId="0" fontId="12" fillId="0" borderId="0" xfId="0" applyFont="1"/>
    <xf numFmtId="0" fontId="0" fillId="2" borderId="0" xfId="0" applyFill="1" applyAlignment="1">
      <alignment horizontal="right"/>
    </xf>
    <xf numFmtId="0" fontId="13" fillId="2" borderId="2" xfId="0" applyFont="1" applyFill="1" applyBorder="1"/>
    <xf numFmtId="0" fontId="12" fillId="3" borderId="3" xfId="0" applyFont="1" applyFill="1" applyBorder="1"/>
    <xf numFmtId="0" fontId="12" fillId="3" borderId="4" xfId="0" applyFont="1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6" applyAlignment="1">
      <alignment horizontal="left"/>
    </xf>
    <xf numFmtId="0" fontId="7" fillId="0" borderId="0" xfId="9" applyAlignment="1">
      <alignment horizontal="right"/>
    </xf>
    <xf numFmtId="3" fontId="7" fillId="0" borderId="0" xfId="9" applyNumberFormat="1" applyAlignment="1">
      <alignment horizontal="right"/>
    </xf>
    <xf numFmtId="0" fontId="7" fillId="0" borderId="5" xfId="9" applyBorder="1"/>
    <xf numFmtId="0" fontId="2" fillId="0" borderId="0" xfId="13"/>
    <xf numFmtId="164" fontId="2" fillId="0" borderId="0" xfId="13" applyNumberFormat="1"/>
    <xf numFmtId="0" fontId="14" fillId="0" borderId="5" xfId="0" applyFont="1" applyBorder="1" applyAlignment="1">
      <alignment horizontal="left"/>
    </xf>
    <xf numFmtId="3" fontId="14" fillId="0" borderId="5" xfId="2" applyNumberFormat="1" applyFont="1" applyBorder="1" applyAlignment="1">
      <alignment horizontal="right"/>
    </xf>
    <xf numFmtId="164" fontId="14" fillId="0" borderId="5" xfId="0" applyNumberFormat="1" applyFont="1" applyBorder="1" applyAlignment="1">
      <alignment horizontal="right"/>
    </xf>
    <xf numFmtId="0" fontId="14" fillId="0" borderId="5" xfId="0" applyFont="1" applyBorder="1"/>
    <xf numFmtId="3" fontId="14" fillId="0" borderId="5" xfId="2" applyNumberFormat="1" applyFont="1" applyBorder="1"/>
    <xf numFmtId="164" fontId="14" fillId="0" borderId="5" xfId="0" applyNumberFormat="1" applyFont="1" applyBorder="1"/>
    <xf numFmtId="0" fontId="15" fillId="0" borderId="0" xfId="6" applyBorder="1"/>
    <xf numFmtId="0" fontId="0" fillId="2" borderId="7" xfId="0" applyFill="1" applyBorder="1"/>
    <xf numFmtId="0" fontId="11" fillId="0" borderId="0" xfId="0" applyFont="1"/>
    <xf numFmtId="0" fontId="12" fillId="0" borderId="5" xfId="0" applyFont="1" applyBorder="1" applyAlignment="1">
      <alignment horizontal="left"/>
    </xf>
    <xf numFmtId="3" fontId="12" fillId="0" borderId="5" xfId="2" applyNumberFormat="1" applyFont="1" applyBorder="1" applyAlignment="1">
      <alignment horizontal="right"/>
    </xf>
    <xf numFmtId="164" fontId="12" fillId="0" borderId="5" xfId="0" applyNumberFormat="1" applyFont="1" applyBorder="1" applyAlignment="1">
      <alignment horizontal="right"/>
    </xf>
    <xf numFmtId="0" fontId="10" fillId="3" borderId="3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1" fillId="2" borderId="7" xfId="9" applyFont="1" applyFill="1" applyBorder="1" applyAlignment="1">
      <alignment horizontal="right"/>
    </xf>
    <xf numFmtId="3" fontId="13" fillId="0" borderId="5" xfId="9" applyNumberFormat="1" applyFont="1" applyBorder="1" applyAlignment="1">
      <alignment horizontal="right"/>
    </xf>
  </cellXfs>
  <cellStyles count="17">
    <cellStyle name="Comma" xfId="2" builtinId="3"/>
    <cellStyle name="Comma 2" xfId="4" xr:uid="{00000000-0005-0000-0000-000001000000}"/>
    <cellStyle name="Comma 2 2" xfId="10" xr:uid="{47C1CD7D-0A8A-4CF7-A07B-532D0541A3DB}"/>
    <cellStyle name="Hyperlink" xfId="6" builtinId="8"/>
    <cellStyle name="Normal" xfId="0" builtinId="0"/>
    <cellStyle name="Normal 2" xfId="3" xr:uid="{00000000-0005-0000-0000-000004000000}"/>
    <cellStyle name="Normal 2 2" xfId="9" xr:uid="{641CFCC4-45FE-406C-9A78-0750A23CC386}"/>
    <cellStyle name="Normal 2 2 2" xfId="12" xr:uid="{68CA28DE-A92C-411A-8393-AD3DD63B39D5}"/>
    <cellStyle name="Normal 2 2 3" xfId="15" xr:uid="{0BBBF378-7B58-495F-8336-EE0ED49195D6}"/>
    <cellStyle name="Normal 3" xfId="5" xr:uid="{00000000-0005-0000-0000-000005000000}"/>
    <cellStyle name="Normal 4" xfId="7" xr:uid="{00000000-0005-0000-0000-000006000000}"/>
    <cellStyle name="Normal 4 2" xfId="11" xr:uid="{DBA68222-9BF6-476A-9D92-F4206FD5D2D4}"/>
    <cellStyle name="Normal 4 3" xfId="14" xr:uid="{37B1F65D-A11C-4FE5-8BAC-989F5F0E75ED}"/>
    <cellStyle name="Normal 5" xfId="8" xr:uid="{0FF8AC82-3AAE-45D2-9D6D-21930156C7EF}"/>
    <cellStyle name="Normal 6" xfId="1" xr:uid="{00000000-0005-0000-0000-000007000000}"/>
    <cellStyle name="Normal 7" xfId="13" xr:uid="{9330E74F-C681-48FB-B61C-E55F7DB43652}"/>
    <cellStyle name="Normal 8" xfId="16" xr:uid="{3061022C-9523-4DC3-B817-4279E7EBEB45}"/>
  </cellStyles>
  <dxfs count="0"/>
  <tableStyles count="0" defaultTableStyle="TableStyleMedium2" defaultPivotStyle="PivotStyleLight16"/>
  <colors>
    <mruColors>
      <color rgb="FF31FF21"/>
      <color rgb="FF21FF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76200</xdr:rowOff>
    </xdr:from>
    <xdr:to>
      <xdr:col>10</xdr:col>
      <xdr:colOff>228600</xdr:colOff>
      <xdr:row>28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C8CAD1-699F-1D8F-3923-AEC423BD9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14400"/>
          <a:ext cx="5695950" cy="3762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</xdr:row>
      <xdr:rowOff>104775</xdr:rowOff>
    </xdr:from>
    <xdr:to>
      <xdr:col>10</xdr:col>
      <xdr:colOff>247650</xdr:colOff>
      <xdr:row>26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410D31-3F42-B8BD-4225-0F3EB09A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942975"/>
          <a:ext cx="5686425" cy="342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57150</xdr:rowOff>
    </xdr:from>
    <xdr:to>
      <xdr:col>10</xdr:col>
      <xdr:colOff>209550</xdr:colOff>
      <xdr:row>31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DA74D7-83B7-56E1-8F7F-A8870B76F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95350"/>
          <a:ext cx="5686425" cy="425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10</xdr:col>
      <xdr:colOff>200025</xdr:colOff>
      <xdr:row>16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E08A58-1107-D00C-9E23-C1B06D22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66775"/>
          <a:ext cx="5686425" cy="179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5</xdr:row>
      <xdr:rowOff>66675</xdr:rowOff>
    </xdr:from>
    <xdr:to>
      <xdr:col>10</xdr:col>
      <xdr:colOff>238125</xdr:colOff>
      <xdr:row>36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199942-2E92-C2C4-8911-E1F1B19DE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4875"/>
          <a:ext cx="5686425" cy="502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6</xdr:row>
      <xdr:rowOff>0</xdr:rowOff>
    </xdr:from>
    <xdr:to>
      <xdr:col>10</xdr:col>
      <xdr:colOff>276225</xdr:colOff>
      <xdr:row>25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5362F8-93AA-0D98-EFDC-54F29CAE2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000125"/>
          <a:ext cx="5686425" cy="320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5</xdr:col>
      <xdr:colOff>361950</xdr:colOff>
      <xdr:row>41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1DF5ADB-A1F2-4758-B1E5-A7C499F40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38200"/>
          <a:ext cx="5686425" cy="6124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76200</xdr:rowOff>
    </xdr:from>
    <xdr:to>
      <xdr:col>10</xdr:col>
      <xdr:colOff>190500</xdr:colOff>
      <xdr:row>27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32FEB6-C304-11D8-588A-567B3364C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85825"/>
          <a:ext cx="5676900" cy="3562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9</xdr:row>
      <xdr:rowOff>142875</xdr:rowOff>
    </xdr:to>
    <xdr:sp macro="" textlink="">
      <xdr:nvSpPr>
        <xdr:cNvPr id="13313" name="AutoShape 1" descr="data:image/png;base64,iVBORw0KGgoAAAANSUhEUgAAAlUAAAEWCAYAAABPImLtAAAAAXNSR0IArs4c6QAAAARnQU1BAACxjwv8YQUAAAAJcEhZcwAADsMAAA7DAcdvqGQAAEwnSURBVHhe7Z3PsyzFdeffQ156zHY88mawHTNLe0BygHnMXvZIK5BnAG+AJ0VYmgiP8W7kB7wtlsRsBpiFxoACecHKEoxka2NJIY9nL8F7sjbGjkD2f2BQz/lU16l7Kjuzuvveru46934/Eed2Vf6q6jqVmd/Oqpt5bSWEEEIIIS7KL3Si6poQC0H3Yy5+bpjLrve7YsGYqz4yX93T74qFI3/lwvz1L+YviSqxLHQ/5kKiKg/qpHMhf+ViJKqEWAz/+Eq/IVIgf+XhH1+1P2hgkQL5KyO9qKJhlMlkMplMJpPtbysGFiWqZDKZTCaTyS5mElUymUwmk8lkBzCJKplMJpPJZLIDmESVTCaTyWQy2QFMokomk8lkMpnsACZRJZPJZDKZTHYAk6iSyWQymUy2CPvBf119/pPXV9evX2MC6NWDj39h9eH7L9fT7mJff2T1sXuur5557X+uPnrjkdUvbNv+h0oZ+5hElUwmk8lkstObCaqPmaAyIfWuCam7LyCI7juM2MFMYM0ipKJJVMlkMplMJju5/eCzqxsmqh669fzqwymh048+Pfj4w6tnPrEe1Xrw8UdX33z+xuphC79+zYTYrRfWYuk8I1V2HsNo2f0Pr778vZdXH3FcP7/+uPdc/7erpznO+/15YRJVMplMJpPJTm9nI1WTj/x6oXTt/kf7Ea1fs30TQP0I1zu/f48JnodX3/z7l1c/31tUcQ732Dn8QSj7vtWX/9rielF1neP+/Qurl35rfZy/4Dh+bhJVMplMJpPJTmu3Vy99EpGyfpeqs5a48pEqH9GKwsn2R0LIBNM+ouq9mJdjxdGz74ft91/pxNvHJKpkMplMJpMt0UajTJX4zo4pqrrRs/XI1b987zGJKplMJpPJZBlsv8d/GqmSyWQymUwm27Db/ShV/+jv/odX3/yeiRVeGn+hf+nc084oqob3pibeqZKokslkMplMtmhjCoWX3nhh9XOEkQml4T/5erE0pJ1TVFEeQm7qv/8kqmQymUwmk8lmNokqmUwmk8lksgOYRJVMJpPJZDLZAWwQVbVImUwmk8lkMtnutrqlkSqZTCaTyWSyC5ke/8lkMplMdhXt9uqdJ3919dvXr62ud7OY37d65rkvrO7E/7S7BLaeqmHLhKKHMokqmUwmk8munr3zJGLjvtVXmA+KsB98dj2NAZNvXiJhJVElk81tb9zoJpi7+UYlrrC7bzy2uvn8F6txW22P4zTNyuBX5EPP367H72hvP8Ev0Rurty/YWF70enRzv3S/itd28/UjNHQHML735+x718/19urtJ+9b/fbwvfjF/8WdfvEP5fZpy32ZbBbrBdRDz40n1rz7wq92QuvL33th9dVPXl/d88Cjq/e62c2/uPq8C6731/nLuZzWdaOfFf3++1YPdiNg60k8mYNqPe9UXz9ee3l9XJ9z6vGHVw9dX8cP80/151k9js8ZZfme+QTxVuats++ynqtqneeZx4mviCo7NvNT7XPsuHTNPff/W/uO5Ht49Rd/3ZctUSW7kraz2Pni6iaNwBPnFBGHsEWJKrseNDB2PeriYov1oiqLkDqzL64+Z43ntSe+UBU7bz9Jw2q/+L/vDf5j3SOVVvozW5d7fUjX71vHJVElm9NcPA2jVG5BbH3rCRNViBETVcxsTvhNJsgMaT76B2ZC79N1oqUXVYgpFzGe3u7rj6ys0chRL6qu3f9omMH82noiTss3TLbZHSfk6+Oud/le6BdjHset85kYLM/HrRdV3bEtbtuxzyb67EUVYqosU6JKdiUtiirrAB9CtDxxY3XzAYTHfaubnYC5vfpqt9/bA4+t7pLX0q/TEXZj9dUfeLm9AHvgvq68TsA8H47TH/PsOGw/1qVZp/fjenm9uaiyfOt0QWAVgqsUTnefv6+L5zxvTsQ91J1PEFzV72jX4xN9WBf+2P7vXkyJKjvm58Ixv/J9j0NoEHZ2Xb9FHOn9fEbpiziu63O3h+PdtevdCZ5d4rrzvL16iV/CXZhZ+b3tWOShg4nfiU6LX89feW79nbt4y7cWYPYdrKH+6qjcG6tn7Puf7T+6uvN6Je918q5HDjoBFq/L65wLndf6Hutmo+7zDucrk5ntIqribOR3nif9jU6YnI1m9XlHM5pX1u/ry+R+fNDC37MfH8PxfKTKxIvPZu5i5j07ps+MvnGckegZP+K7E2dUt3zNx3+9qBpGpxrH7kan+rRPD9/RymSRZf+ObhJVsitpFVG1Fk0upExgdGmLkao+7VrE3D4TMTHtsG8Wj9NvuzhD1HT7Vjb747KC9cKp68xt38WQl8l2VVSNzrUfYdoxrhMJFoegoMy1CLA4T3vwkapeOFm5w3ekwe+EUh83nIOZn2MnZHj0RoN9do5DWbZ/Nx6zy3ff6qt9oz7K52Xy3Wx/s8z6SNVda3zX51p2Tn15Jnrw86aoIl0vjFojVdapbRVVXVneeXFMO08E2SDaQrxM1ttOoopRHtvmfvwmo1Z2n/Lob52XOjm2Bz1PKarM3iEPj+M87eP9Y8WRICPtmSh7txM242N0eRFBcXFjyzclqtYjUGtBWBNV42PfY8f+g9W7z00c+32+o0SVTHZmvcAZjVSVwqRLOxZVayFknbKPTsVyirQb8f22H2ect1J2KCMKp9H5FnFRVK3F11l5e8f5yE9/jOE70pgiPIjb1ygrNsb9qM/GMV2QdKLpTCS5oOnSD6LrrNxOOMVtP+7ITIQ9z0hcL2rtuAgiPyb7CKs7ceSrFzCLFFWedjjmukPcTN+nkcmwkXg6Cy9Hofxl9gfvp06txcfGSNXIKiNVg91e3f36Z1ef696B6h+z9aNhO41URTv2SNXINFIlk43NOt5B0ESRYnHbRRXxY1vnnVdUebruOHT+iIw+bhdRtd7fNe7su7lxDATOHCNVw/kMQiYKqbgd0hNWnqN1EHf6uKqocuHE48I3GIWzxt2O24kqi3+7E0ihvCf8Ud9awEhUyS6TDf/999r6fkHwdI/pEER+T/UjSdd4J8kERHePF4JsLLIqoqovw4UTL60Po1O9qBq/U9ULqUI4TcWNhNMobt93qnohVZT/k5FQk6iSycYWBc3eoqoifCppO4vH6bfPK6qGfPF8i7i9R6Om4kYjNW5HElUuSBAHnXjoj2nnN6TvhMxZGYM1joFFAcT+WOC42a9p/gOvfydrXU5bVI3P9SycjqY7VvOdKtJJVMlOabe7x3Lcv+sfUrV5qs4eAQ5CCzNBsn5Pqs/n/83XGKm6W6b3/9RzwcV/8T3A/Tr+Lz7ib4yOY6KGuClRxfE6EWR5dvzvv9p/EDaPLVElkxUWBc0eoqpMS+dOZVuLk3lF1fidqj7d6Hx6wdOLo4vEdSLB4rrGaSR4+rQHFlV+TMptvlMVRNVwjr2QaaXvOoeQdjSK9YM+nX23TmT153ZWZjzXtYBp/TffWihZOa/318xE2fr7WPrvh3PtRt1Iu6Oo6s7dRVLMK1EluyTmosrE0SBmjmUuqnphVk2zr0lUya6kRUFjHVFbVK07bNIOYZaX9Ouw+wZRRCc360hV7b//zN5+oj+/B6b/w2+fOI4Z51w6+44hn6Ufj/DsYHyXQagUceaHyf/+i6IK4xwJ93N8/ZWzMikr/Keiv3zOL/Oz/7izPP218/PhpfZRmaP/DPRHg7XvzXta943yxnmq3n7S8hJu3+sZu9ZxdGw9onVW7nj/5XVe9j2vRqpkl8kkqmQyWXpzodaJMxMaiKp+JKyaXiaTyWTbTaJKJruaNoxw9SMoGyNkMplMJtvPJKpkMplMJpPJDmASVTKZTCaTyWQHMIkqmUwmk8lksgOYRJVMJpPJZDLZfvaTr3929fkXvtgtEj2ES1TJZDKZTCaT7WONCUAlqmSyS2z91AnDXFhvPLa6+Xw/j1YRd7lsPbfVaD6sjXmtKnNl7WHdrOt2LS9SxobhEztHn2eqmmZXe+OR1T2XZo6q26t3nlzP/H02D1g583d+e+fJ6+tZwa2TPuh9JVsxA/vnP8m8bf39E2dOj3H3P9wtt9Ot9+eztocZ158m3/u3V//jt5jBvb8f+2VuOp9JVMlkV8UuOBt6IltP1LmeTHMdthZZnVgZJgCN8fvaeuLN1gzr57ZDiqr+HA9T1mkNsdHNmO8L+Fpnx5In1x7/wvEnjJzRJKrmsrOlc7r1BfsJR7tlZ0bL3Zh4//17Vh8zH/wFIqmPu96JphdWL3VCqo/TSJVMtnCzDpVfPa2Z05kt+2aYcTzOK8WSKtVZ3ofRKBMSnrfL/9jqzhDXp22V383SvT6vdbyVH89rcbYWULVlbbrvXeuELX6Ygd2+O7O5d52ai5zok+e+YNcSUebp+zJ3KIPrRz4Wav6W+Ww98sKoSy98PO3jdrwujuMFUdQdoz92dwzvfNcC6voD9/XnaYLR4i7FjOq9gOI6RAHli/h+5XsvrEXyA4+u3vOZ5i09HWiX3vKfXbOHx9eMdMM1MzFjoo3FfpmVfu1f8w0jmpRjHfE9Fs46cQ/18Q/Gc2odx8/f8t3s7pvg7+F7rPM8wwLfElWHtyiiwj2EjRdKXqdllvVNwbVeX3AQXBJVMtnCzTpU76Tv2r4vj7MWPWejTM31/yyOcuLiyGeialzG0NlvK5+lYkaChFGedfnnH+WZ2frzHT3e8+/QXV8Ex2Z6H8Var+PXf79e5Lhw8qVqbr7+BbteYaRqnzJ8GRrLy3497aOjtF3H3h3DR576Y5RL1nTlhAa+ewS4Xtswayd9Jp6K7xDE1rc6MWLfHTHSh3f+D2k+YhTCrtnZSFAvqhBTLmIGAbQWZKP0vajCN+/ZvouhtW8mjtPHdaLv/durl3jM5Mcc5aucj+wg5osrt0WV1TnahmDd0jXfl6iSyfKadahU5mF0yjrRTizZ/khEFXG+za9qhNXdODN6Qzh1DXaIq5XfiQQrf92Z99sWh2i72KOzma0XJuU7U2dr962vla/rtw5fC4+N/P12J2SI82vx3GP9tVyLqljGcG0tvutwYxlcsxjH8Tvh1Oct03bHW3e6dzaO8UgopxdVcR3APs3Q8XtYMttFVH0UvifXiXfJECYbeXth1F0PFzHxEaILILs/HrTwO1F8+0gVx+t8c3b89TGL41jcM6/Z/kg4jYVaeX56/DeTmT92HqmKZr6TqJLJspp1qHT4awGEmQhCADB6VIqeQiCxmK//wuqE2RPr0a6uAx/K3ENUxbTJRFX3Xex8ay+idy+XD49B1wJlLLbOrBM2vcg5K2stXq7xKI90I1E1XUa3zTXr96dE1ZkIOhNL3T3QOgYCYUJUDcf28ES2k6gKAolRq3vML3Se67z1axbzxI72nSLPg48zamid5kiQkfYs/3udqBofo8vLcb7/2M6iar2/FoSj7yq7oI3fqULoDmKpGI0aiSyJKpkssVmHSkPcjT6xb2Jmp5GqoQxLx3/39aKhE1J00r69j6iKQiqZqHLRUhNVa+PRGd93nSaOAG2k7cvqRAn7fi22jVS1yuCa9ftTompI2x1v3SFvjFSNbFpUnYm0hFaM9Hh4KUgQK1yfh+z+73yPX4o0o3KDKCpHL7q69PWz99e669ddyx1HqqIV56+RqhOZ+eHsv/8Qy3+w+tDFkAnmG9wLFt69R+cjWpOiygTYbQSY/ci6dhYmUSWTLcWsQ+1+4Y7eqeqFTi+iulGrPm4QQXTEFucCi5fWXSx53DZR1Sw/vFOVRlQNwqcXQmY+knTz9XVYFEFl+pFA6kXO+J0q4riWrXeqLN2UUOr3p0TV+J2qPq47xrpzdsEwxE2KKk8TwpOZC6av4D+++9c/212L0X//dSNJdu3s3hxESSFoxiKmIqr60SgXTry0PoxO9aJq/E5VX9bUcSZEld6puoQmUSWTLcSsQ+1Gqlr/ZWedavW/88zuWt71e1VFPjppC1uLKkvXiSXS3Fi93R/P45rlu2DIIqo6gWHfAfE4nOPZ6NRwjV5ff58u3q4F3/Esru/UuH589+iT0btYhPXXoihjGB3yMqzj3FVUNf/7zzr26jEaoupS/PdfZ7e7x3Kj774xT1VFJGEmlB5GDMVr1sXX0/Pv9gi29b3Ccfrr74Kr8V98fpwhH+9TETclqjheJ8Asj/7773KYRJVMthCzDrXrRKOQkp3LOsHTjy7V4ne2KIhq8Yu226uXPnF99dvPh45fdn4rRrGqaWQyiSqZbCEmUXVAW49Wtd+r2tEyi6rucdVlGKVaiElUyXYxiSqZTCaTyWSyA9nqVi+qhFgK3Y0p0iB/5eEfX7U/P19vi+WDv2KHLVu+uai6JsRC4MbsN0UCfm5YE3K93xULxlzF84l7+l2xcOSvXJi//sX8JVElloVEVS4kqvKgTjoX8lcuJKrEIpGoyoVEVR7USedC/sqFRJVYJBJVuZCoyoM66VzIX7mQqBKLRKIqFxJVeVAnnQv5KxctUfWbZn9r9svd3hmt8H2IZbS2xRVHompvftHsr8y4bv9sRn2qQTjxpPs7s1jfyjL+g5nzu2Y/N/N8/8ZsQKJqZ/6bmV/HaP/JrGTymvfgz/9rFuO2+Uqd9LxQj75jhk+9TpR+xy8fNwPq4F0zwr9r9ktmA/LX0XC/4SfavwfMam0a6b5tVk0nUSUWiUTV3vyZGZ0p8Ik4ovJHqFvUMeoa/JFZTFcr41+Zed30zpl8pB2QqDo3XOe/NOM6R7jmUSzRKXPN4zUmLw17FE5b86mTnh0XUJ828+v+v82iyHJKAeb+Gvwjfx2Nr5m5H37HDL/ca1Yyme6ioopPKrQr75ietP6LGPPG2svgM+b9lBnhNDBlHnHFkKjaC+od9aasryXUuT83cxEV8+1aBngdHkZAJKrOBdcaARRHBFtwzaNYopOmfX3arBypipT51EnPC9f7bTPqh3e81LdvmNX8zD3AqIePWrm/fF/+Og6lH1psTXdRUYWi5lcrxF+vxJOO9BDzTW3TSHh5/ku5/LUtrgASVXtB3UEsvWXGdaMeEVZS1ss4UlUro9XZa6TqMNRGn1q00uK3KVGlkarj4eLpETN+oLioot754z03H8XCf+TxkUrS/o3ZUPfkr6PwG2ZvmtH+TT3+25puSlSRON4Ebj4iVTbQ7Ld+6cY40m8TWFDuiyuERNVeUFeor3E0OI5IRahPPkIcf7TsUgZh/2RGupHgkqjaG/yAGNo2StW85j3E10TVlK/USc8DApYfHAik+EgPX/zY7H4zcPGFX6hv9I3+HhX3hUTV8UEsfWDmYtfF0+j9NmNruilRVRM0MTw2zm5UYNI4/ELyOBdjsYzWNpT74gohUbUX1JXysR51h/AI++/1n0CDHutlWQaddVkGbMRJVO2Nd6blu1Qt/JqXwgof1ESVs5FPnfQs4AcfcaIORVFVw9+xivkAf0lUHZ9SHOGHH5ohhKMPt6a7qKiaGpmisY6/ej3fLttQ7osrhETVXlBHXjXbJqqoj3F0KqarldESVcAPJq/fElX7Q6fKqMY+14w8wzXvwT9Togq8A+9QJz0LjFLxOMgHEdyeNav52H1CPdM7VacHP7xstk1UbU13EVEFNKy1d6DKdOz7L+QY19qGcl9cISSq9iaKHOpO7fEf4a2RKmiV4XU7/poeCS6Jqr3gmvrjnxZc8ziS5dd820jV1nzqpGcH/8aRKv5DLD7iI/4VM3zmaV18+Ttwg3/kr6MR/6uv9fgPJtNdVFTx6Y8Ay0d/iC3CMfJgVPhYBjcUjTVl+H//edmtcxBXAImqvYl1MQqlsh5RB71elnW2LCOOfsT6XHtPR6Jqd7jOuwikOPqxcc17yjwwmU+d9OyUogpKn/j7VcD9oHmqTg9+uGOGH2j/fsUMEE48kvV9T4c/f2rm4R0tUSXESZGoOii3zGgIZkOi6mD8iVkUSAdHnXQu5K9cSFSJRSJRdTD41fzUenM+JKoOgvtq1uuoTjoX8lcuJKrEIpGoyoVEVR7USedC/srFSFQJsRhMVAkhhBAJ0UiVWBYaqcqFRqryoJGPXMhfuRiNVPVhQpwciapcSFTlQZ10LuSvXEhUiUUiUZULiao8qJPOhfyVC4kqsUgkqnIhUZUHddK5kL9yIVElFolEVS4kqvKgTjoX8lcuWqKKWXqZ9ZWwaITFGZgdnxmd2ZoPDcfzGaHjtrjESFTtTVlnt9XFqTpLHMtqeFycTT0aM0Z3SFTtBb76J7ON6xhorSVXpqWsqRnVsdHs+OqkZwNf/MzMr/unzbxOUKeYZR2/lDOqx3z4alj3D+SvWShnSY9MxUGcUZ0Z8O81G5gSVfuIl2OJKnFFkKjaC+oGdYS6AnzGNf5quFCq1VmPq3X2QJ64FqBE1e7gq7hEDT5616y2BE2Eax7X9APCaNjLJYVGCyiXqJOeBfxKRxz9+mMzF0/uE+pIXAuwzIcgjusEyl+Hh+v/oVlcisaZigO0Dgtgu2D+QzN8O/jnIqKKOA5MPtJiVPIyb7kf88WRLz7LX9oxLZ/l+oBlvIdTFovBvmUWyxNJkKjaC+5tFmGNxMWRS6gf75h5nY1MxQF1DFHg9bZDompn3FfxWtEot3wFfs2j8CIP7eXTZnGkikZ/crFmddKzQGeMT0q/IqTwHx3xaASqh3qEv+IC2KO08tdBYTFkRomfMaPeROEU41ojVaV/Nka1LiKqaBj4RQs0CC5cyrxxvxzR4pP9XzcjjTfUMU9rG8pzoCyOQToanFqcSIBE1YWgfsT6FKEO8IPjhlmsizAV51CnSgEnUXV+8FUpmEoYvSiFmIOPo6iivJ+YUX/cRqNW6qSPAn7wESh8hHDiR375+C+mA41UHYfzPv4j7k0z9w/++6EZ/uzq55SoiqNGbi5MKAjH8wmEeSNM3ih84n4Z1yKW38of0wCfxJGmPM6uxxULQaLq3Hhd9B8UJYRjsc46MY66VYoq6g8dOPVphETVufDrzDVvXTu/5i3RhS+iqGI/Pk7kGKORK3XSs8M15/2pZ83wKz7hnSl//Md+OTp114w2j3d0BkEF8tcsnFdUMSKJb/09Kny3s6iaEiG1eH5J7SKq+CXMTVeDMlzA+eO8Mn9tGyiTsgkv48p9sXAkqs4F9zf1hk66BvXA6x8WRVUZVxNV7JMnvtfTIVG1N/iKESXveFtwzfHFxjXvwW9RVNXwx1Ad6qRnBb8ikKJf8VEponx0irj47hWdNveFHv/Ny0lGqqZECOFxlCg20GXeuN8ql306g9jA1/LEbSyeA5/EkaY8TrkvFo5E1d5wjzO6XAqhCGLLf7RE8xGqVpwTH7ePkKjaC3zFuxujx3INEERc89a1pSyJqmWAL+KIlEO/84pZTVS5aI6dtMd1yF+zcF5RhX+O/k4VeVzcAGl81Kn265i05QvohPt/L8VzidtQngNlc4wyXbkvFo5E1V5wf28TVCVlXYzURqoI85HgDSSqdobrt6ug4pqPHt1VoLwoqvBZHNmiDDr0QXSpk54F/FATVI4LW+JI6yNXbGuk6vicV1RRnxBVjETik73++6/2ThXmDS2F0ygThmDBPA6h4+lfNCtHlBBZxHEMjgUxTyzPj0Oeff77L6Yr98XCkajai1h3olF/Wve+1yuvsxHiSlFFfjpvr68jJKp2Zmr+Ka5tFEh+zfcRVRCPQRs7yq9OehZafvV/vceX/t4UfdUgmgyE1EdmxOEvF1gd8tcs7COqyn18ufc8VUKcFImqg3LLrBRVB0Wi6mD8idnUo7wLo046F/JXLiSqxCKRqDoYjDo9td6cD4mqg+C+mvU6qpPOhfyVC4kqsUgkqnIhUZUHddK5kL9yMRJVQiwGE1VCCCFEQjRSJZaFRqpyoZGqPGjkIxfyVy5GI1V9mBAnR6IqFxJVeVAnnQv5KxcSVWKRSFTlQqIqD+qkcyF/5UKiSiwSiapcSFTlQZ10LuSvXEhUiUUiUZULiao8qJPOhfyVi11E1SFmI49lHKI8ccmRqDo3u9avWjrC4koKcSmVctZ2ZoWOS59IVO0P17ucDT1CPEva1PzhTJVRjVMnfRLwBcvYeN2JM6ozP9l3zJihWzOqnwaWm/FZ7aN9xiy2a1vTnUJUCbEViapzwbIyXLe4ZFONWjo+qaPUVeDT198E1tmsLWnTIVG1N1xLOtGROA3gj7hEDX541ywuOTNVRjNOnfTRwZcsc+K+Y0mbuIhyXBeQJWtinPx1GvADQne0BE2FjXT7iqq4DeW+N9axwcbY9rCp9fviWoBlPk8vrgASVXuD6KH+MCN3rF8lrXTUXeIiLqT4Jd1cTBkkqvaCThQfPG3WGmVyf8RrSj7CYaqMyfLVSR8d6o0voAzUORblZbQqbleRv44OPvmhGSOGU21aNd0hRRUWF07mcYE30q0yaKzjoq58sk84eSkDYlniCiBRdW7KOtpiWzrC6ZBJxzYr5+MTt9GjKImqc8G1bYmqEvdHubjyVBnVOHXSRwfftUaq8BGC6y0zPf5bBjzi44fJtmteTXdoUcU2YSWtMsrynLIs9qNgE5cciapz06pTJVPp+FFDffMfNaSNjwI3Rq4kqs4F128XURX9UV7jqTKqceqkTwL17K4Z7dp3zfzxHj7iXSt//Mc+IkuP/04Dfjr3KBUcUlQB+yhtyuKTfWiVwTaNM41GhDh/9OcWyxOXHImqcxPr1xStdF73XFC18EeDHRJV5wIfbBNV+INRwmfNatd3qoxqnDrpo4MffmzmI1C8h4NPeeRHXPloMI5qyV/H5dzvUjmHFlWR+CivVUYrP/sambrCSFSdm6k6GamlI4wfL4NYmkCi6uJwvadEFfH891/tv/6cqTKqceqkjw4dsD/uA+qcCye2XzGTqFoGXzPjB8y2691MVxNVOJXGlgoJURyVcfya9ZfIYzrYRVQRRxpvnGNcfKeqLFtcciSqzk2sQ1OU6dhvCSqvf97wUw9fNRuOIVF1LrjmU4Jom6CCbWVIVJ0e/NAaqQLey9Hjv9NDu/am2bZHf5PpaqIKaETZx8rHbggdj3vRLI4oIYQ8Lv7Hnosnws7z33969HfFkKg6N9STUizVRFYZHut1NO/UYzz1cfTCtETVucAHUfTEfV5m5sXl6AusFFllGZFqnDrpk4CQ8vmNqD8usIA66O9b0eeN/hNQ/joa+KH2ntRvmDF6+CvdXjtdR0tUCXFSJKoOyi2zUlQdFImqg/EnZjWBdDDUSedC/sqFRJVYJBJVB4NRYuakmhWJqoPgvpr1OqqTzoX8lQuJKrFIJKpyIVGVB3XSuZC/cjESVUIsBhNVQgghREI0UiWWhUaqcqGRqjxo5CMX8lcuRiNVfZgQJ0eiKhcSVXlQJ50L+SsXElVikUhU5UKiKg/qpHMhf+VCokosEomqXEhU5UGddC7kr1xIVIlFIlGVC4mqPKiTzoX8lYuWqGImXmZ9JSyaZjYXR0GiajZi3Y6rHoCvfOB1fTRreg/5mYm9nKVbourwcK1ZqsZ9Fa95jMPiTOtT+dRJn4Y4o3o5azr++pmZ+/LTZkNdkr+OBj760Mx95DOoR/7QzP0Y7TNmnc+mRFVtaQshjoJE1SxQn6nX1G9g6Zm4pmZcJLlc7w8IY+mUWkctUXVY8BVLzLiwZdka90cZhz/fNWOfONaVc5EV83Wokz46+Ad/uZDCJ9Q16gv+igsokzauEyh/HYdyKRrEE2sybrvuCLHvmN3b7RkXEVXE0biSL45gxXA+vQzi/9zsLTPiMG/AoZWPBp98XzLzfHQGcX1C9iF2Cn487zBEIiSqZqGsE9QxX7szbtegblHPmfFbI1Xzg69YWNfFEH6h8ea608Z5p+zQARBeyxcFmDrp04OPXGThM3xX+tIXWJa/TkMpsmpQtzbWADyvqPLHBC5g+PRfvFR2FzkxnDJplGtx0MrnxyIevJy47+dKvliGb4tkSFTNAnWkNVJFWPzRo8d/p6UUQxsjToGYFv9IVC2bOFJVgr/iyJX8dRp2GamqppkSVTSqhEWLDXBNdLEff+3y6Y14mSfuT+XjeDT2bEO5H9Oy/aoZaf60DxMJkaiaDeqIjwh7fQbqCnWeHyPAfm2kl3Dqm0TV/OArHuW5r2qCCv/QdiKQuf6eJz7+4/0qddKnh7rDu1PUs+HxXgBfMhr5rFkc+ZC/jgcjVB+Y4aMHzFptGvVsY5QKpkRVFEAl2xpcz0e8C6AyLu5P5YvbUO6Th7wx7afMXFyJhEhUzQJ15L3+ExBQ/qidMOqO1xnCGOHwtA771DeJqnnhOvt7UoCvEEvxuuMjwkadsEFef1H9OTP8KlF1PBi94N1Drv9rZmW9wG+j0SiDsLtmpS/lr3n4mln0UXl98UdVNPVsvEvlXERU1eLZP+VIFfCL7ZX+UyRFomoW6Jjj6FSsO2zHHyLsS1SdDnxFm9h6jIcfEE7xv/5qkM/fxepQJ70I4ntT+JIRrOE9qoj8dTIQXlWfGMQhgDf8cl5RRcNL4xwfFXj6qXeqYpnl/tQ7VfuIKj7jr3GREImqWSjrBvUs/lMIdTDWaeoZ9S1COPVNompeuM6tkSriWoIKX0bxtfH+jjrpo8OoBgL5l7q9tY98pApfNgUVyF9HwUeeoo9aI1W0iW+aVUexpkRV7Z0qzBtdDurvZpCWPBDDY4NN/JSoauXbV1QRzy9uzy8SIlE1G9Rfrm1Zb6GsgyPh1OP1VqJqfvCVP6LAV1EoeXg0F1kx38a7WOqkT0L0Gb70d6pavhzmqpK/jkacgwof+TtV5X8C0k42Hw22RFVmaPR5SV0kRqIqFxJVeVAnnQv5KxeXTVTx+LD89S0SIlGVC4mqPKiTzoX8lYvLJqrEJUGiKhcSVXlQJ50L+SsXI1ElxGIwUSWEEEIkRCNVYllopCoXGqnKg0Y+ciF/5WI0UtWHCXFyJKpyIVGVB3XSuZC/ciFRJRaJRFUuJKryoE46F/JXLiSqxCKRqMqFRFUe1EnnQv7KhUSVWCQSVbmQqMqDOulcyF+52Caq4uzLWFw3LBM+CzQzoba2xYKQqJoN7nnmcuP6xpULIl4v4qzphPkivRuzrUtUzULrmm+bUX2br9RJH5/SZ/jl42aAv1iqpgzvkL+OQpxNPdpnzMp2jRnWPzCrppkSVUykiYNjo8saUlmFleMdhoTUgpGomgXuee596gBQx8v67D+kYmdMPtadIw4837D8iUTVweGal2v4bSw504NffPFl95ULrI186qRPQlxAOYK/7pp5HP6K6wTKX6fB1wK8t9s7A3/FJWoQWD8y8yVtmqKKjLHxdWh8qaDeuJKOxtcbYfaBdKzP9yUz4jAa4jjyxT7sk7YURHGfbcp5y8zz+Xl6Oj7j+X7KLJbX+j4Qz6eMEwdGomoWvI64iOIepgH3e5kfTYxiPWVGvXBRVctHh094h0TVweHafsPMxRDXnEZ+NOpkuC9cfNXyxXh10seHeoNPBh8Eav7yxZY75K+jgw9aa/shthDI0R9fMxsEc0tUISDKX7A1aIRd8MQ8GNvEAzcOjXXcdzGzT9q4DWUc+Wrn0yqjLC9+Hz79HIiPnU+MEzMgUTUL3L/c79z3wH1cq+deLySqTodf420jVYTTFvm1xycSVcsCHzAa5T/KMV8wueYviarTwqPAUji1wF8jATYlqraJBgqLQoNPb7BpfGmEvdEt98+bFmPbjxn3d41rbWNsEwbs+/cr48TMSFTNBveyj8bWBBV4vZh6/McPmNjwS1QdHr/u7qtSUBE/EkyG54mP/3i/Sp306aA+/diMjheocz5yhb/Kx3/4y9PKX8cFf7RGqUrw47fNnjUb/NMSVdwE8ZdpDW94OQmIYihuQ7lPHhcp+6TF4jHj/q5xrW3MOxs3Og7SAJ/sl+FiBiSqZoF79r3+ExBJtUfZxFMv4qMmwvzl51tmsY5KVB0eru27Zi6G8BViKfqEMH74lWIr+uo5M3wlUbUs4jtW+MtfVJe/TkvrXaoS2sw7Zn9sNvJNS1SRgUZ1aDR7EDz8YqIyk+ayjVTF7zMF37/1K18cAImqWSjvW+517n/qQcTrRfn+jrNRVySqDk4pmLjW5agUHTOjhlPXnXyjd7HUSS+CqRfXGf0Y/gNQ/joqvB81Gnmq4P/9549wR7REFVBZy1+xPBKMjTL7pIPYYJfCqNynTG/M90kbtyGeI2HE+fnG/V22ofV9ys6o3BcHRqJqFrjfzzNSRXx8h4o6Mno9QKLq4HCtp0aqaHtqLz+7rzy8fOdKnfTxYfQDgez/0YfvXjHDl/grvkPl/hr8I38dDfzyptnUo79JQQVTogqoyIS7lUKCG8IfmcXGmTRziCqgQffzedHMfzETHwVS3I/blM/34Hyn/vuvfMTHje7HrXVE4oBIVM1GrNOtx9heX+JIFfl8nh3qz+iRk0TVLMRrjq+igKL9KUeunG2+Uid9fBBL0ZfDO1MGosvnSPqu2TCdAshfR4M6VXufCiGF8P0VM/w4OZ/VNlElxEmQqMqFRFUe1EnnQv7KhUSVWCQSVbmQqMqDOulcyF+5GIkqIRaDiSohhBAiIRJVYmFIVAkhhMiJHv+JZaHHf7nQ47886HFSLuSvXIwe//VhQpwciapcSFTlQZ10LuSvXEhUiUUiUZULiao8qJPOhfyVC4kqsUgkqnIhUZUHddK5kL9yIVElFolEVS4kqvKgTjoX8lcutokqZhhlZuXarMu7EGcyPw8x/0XLuginPPaVRKJqNuKKBJivDlCGu7E+WcTrQpxtXaJqHuIs3Bi+8uuOH3zR5BgO+JMlbYjTjOrLB1/6gsr4clj3D+SvoxNnUK/xh2ZxVvWfmg1pt4kqljtgjSJfD+/YRDFzSmFzymNfSSSqZoPllqjX2yBN2SH78idlJy5RNQ8sulvzFe1Qub6f+4pluFi6y8WwryU3+Ead9KLAl3fNfHFl/BXXCZS/jgtLBn1oRhvXElUsulxbDLtjSlT5Gnysj/dqv+9wI3BQ8iA23jFDeGBsE0b8LmvrlYIl7vs2n56vVm6ZJ54DYVjM7/lKaum2hbXWTxMXQKJqFsp1NVtwf8cFlIGOmXv9KTPqlkTVvOCr2oLJgF+Ic8GLv75jhk/iNpAWXw7+Uie9KGq+jAssy1/HA7HE6O8zZq2RKurl5KLLU6IKZ9MAU0j565Z9H70iPAoktj0t+y52KIdfUx7HJ/s3zKYE0rZtKOPiOUA8Xz7Zr9FKF8tvfQ/CxYGQqJoF7l//MeAW64kzVUe8LkhUzQu+8kd4bj76RFxrpAr/lJ30aOFlddKLouYviarTMvX4D//cMYuP5YfFlGFKVNGwusCg4fVGlkIZnuQTEBP+6zeKD4j7ZZyza56psqbi+GSfcGA/nr8zlW6qfDEDElWzwL37Xv8Jse46ZT0o8ftfompeuM7vmnnniq/iyBV+qr03RVtNuyVRlQP8Uz7+Y7SEkZAO+evoTIkq4n5k9oAZ/qJejkauWqKKhFRUwtz80ReV3UewIDbM3uCSDuJ+mc/ZlmfbNkzF8Vn+Oq89sptKV5Zf+x7igEhUHQ1+LMXRKh959U65xOuCRNXx8Xes8EEUXIQhsPAJcRqpygU+8xfVnzOjf5G/Tse2F9VLRu9YtURVTTh440slzTZSVRuZKplKN1W+mAGJqqNRiir2fYS6ht//ElXHx0UV1hqNYlvvVOUF/33bbPgPQPnr6MwiqmhUY0ML7PsjwNjwEl4b0YG4j/jiF7CX63HxEyg3jop5/riN7ZLHKc+X86iNNLXSxTJb3yMeT1wQiapZKO99PvknFL932fcfSC38fpeomhd8FYUTvuE/sX00qjVSRTry0Y7hD/3337Kh7sV3qNxfg3/kr6MzJar470B+tNzb7a3r28tmUQRviKqyoXXYdyHDtj8qe8tsl5EqiPniIzgaAMKwF818xCjm57zoEFw87ZLHYbt23JJWuvLYtXS144pzIlE1G7HelHWBe5d7uFU/wO9ziar5oYP1F2Lx1fBIyEBIteLwo+apygMdtc979F2zYToFkL+OTimqyv04TxV1z9+v6qiJqn2RmBAHR6IqFxJVeVAnnQv5KxfnEVU+akN6V2pTv2yF2BuJqlxIVOVBnXQu5K9cjESVEIvBRJUQQgiRkAs9/hPi4GikKhcaqcqDRj5yIX/lYjRS1YcJcXIkqnIhUZUHddK5kL9yIVElFolEVS4kqvKgTjoX8lcuJKrEIpGoyoVEVR7USedC/sqFRJVYJBJVuZCoyoM66VzIX7loiapd556K0yv4TOQX5dDzXmkerYRIVM2O111fGSBCHJPpelycMDQaSzN0SFTNQpz8E2PCYZ90dSqONo9FeT1u8BOok54drj9LAw2zbBv0PyycjD/KCT5rvtQyNfPARJ4fmPm1/oyZt1tMwvqhmfugtUxNnPwT+6nZkPaiomoOwXLoMuc4RzEzElWz40KpJqo8btQZB8gzmqlbomoWfK2/Gq042rm4gDLtX1zSRp30vPjs6FEY8SOFpU18fThfisbrC74c1o4rkb8OBnWDmdHvN+NaI7B+3O9TT8pZ0/FL7bqP1vor2UVUsc0yNCxHQxpviInjxmGfCUCfMnvHjHyEe17iYj6HbQ/39LFMPj9lFstkPwqkeJ4Q83Nc0pfltfKzXZ5/LM/DxBGQqJqVeK+XHfNUHFAH6LRJNyBRdXDoiL9hFpefcabi8NlorT/DO+0OddKzwXVmhPBpszhSRZ2JiyRTdzx+ypcd8tfBQPCWQqklkFrr/+GvN81cmG2wq6hCoPjjPSotv1IpvJbOG2LCiCMcYlrM1+oDyqYhgKkyYxzEfc4nPs7w87xhFstr5S+PBZyTf+94jmJmJKpmg3rCjyTqRfn4byrOqdYDiaqDQ5vk6/e5uTCaiishbRy5Uic9P/QlUVSxj3DykV18QoeNT9j2x4JunzYb6pL8NRtc+x+a1QRSa6SKPHfM4uPa+AhxZ1E1JURa6UoIdyGFkZY8JVNlTu2Xcc6u5ZVxfLJPOLAfhaCYEYmq2UAUYeWPEIhx8Z0qh3t/Y5QKJKoODtc4PrbDJz6iMRUXcT/iU3XSxwP/RFHFCAl+8PeoqEcuqkjrj6Bgw5fy1yxwnXkk+6xZvLb+zhUDLKOFknuI/5GZx1HOaOTqGKKKX7Wu6OIjNNJz4oTzyT5MlTm1zza/svmSkV3LK+P49Ed/bvE8xYxIVM0C967XESyKqjKuJqrYJ8/wLpUjUXUU+OVc+sQp42i/GM2i0xj5RZ307FCXdh2pqoEvh0dS8tfB4foz2vTHZq3rSprWKFbJ6BHinKKKT0RJbLRjfMQbaxrzqTKn9lvl71peGcenRqZOhETVLDBi4T8QovkIVSvOiY/DR0hUHYVdRRVtGe/2VB8JqpOeHa5/FFX0Ia13qmpIVM2Hj0SNHrE2mHwhPXA0UVXbf6//jCIKdhVVfLJPONDA++gXectf3qSNL6dP5S+PBbETKc9ZzIhE1eyU9SVCXDlSRRgjWV53RkhUHRyuPT7w0Q2u/ytmTJswFYd/moIK1EnPDj6Iogn/+KMm6kj877/y0WD0ZYf8dTCmBBV+wEfxEW1tpMrT3dvtrf31stkgkOcUVYAg8V+8xGHeULceC3KSNPaElf+tB7HMF83iaBKf5CPOH9XF8ohv5a+df608cQQkqmbH68Wuooq6QEdRrQMSVbMQ5y+i/YmPi1px5ZxHboPIUic9O9SRciSK+rPLPFX40t+v6pC/DkY5v5Sbv2ge4/GDvzdV/idgK11HS1QJcVIkqnIhUZUHddK5kL9yIVElFolEVS4kqvKgTjoX8lcuJKrEIpGoyoVEVR7USedC/srFSFQJsRhMVAkhhBAJ0UiVWBYaqcqFRqryoJGPXMhfuRiNVPVhQpwciapcSFTlQZ10LuSvXEhUiUUiUZULiao8qJPOhfyVC4kqsUgkqnIhUZUHddK5kL9yIVElFolEVS4kqvKgTjoX8lcuaqLKZ1pmvzTCb5iVM4/vCzPOMhNpWT5hx5q1nOP494jbhyDO2o7Fmanj9b0Vtllw85DnkBqJqtko615tRnWvD8NSGQZhLH/i+UbLoEhUzQrXnhm63R/bZk2PvmJFiOhHddKngeVNfBZufFJb94++gSVQhnXkQP6ahXKWdPDrT93amCk9QB/NgsykY3Z8X7KmoyaqIt64xo6+FrYvhyjjosx1DggqhBIOAsqnEhEO8bhLuA6LRKJqFrjPuN+474BPX4/TQWSVnTH54hI1G/kkqmYDf9B4b4ijAGl8LUD3VVy2hvbI1wlUJ318qCdx2Rp84mv/RVwsj9amk78ODgL3QzPqVBRVcWHkco0/h36dxbHdRyxZwwLYg38uIqqoxOTB4q9d0nKy3jDHvE6t3EhcyJhP9mGq7BjnI17lcXyfz1iOrzHIJ4vGuiDi0xeRnTq2Q1hci9CpHTca5/uUWTzXeLw4ghfDW+eRHomqWaCeel1y2Pf6y3a8F70T35ZPomoeaKzxx9NmcaQqQv2PIop2glFvF1HE0zkMedVJnxx8FEUWEPa2GfVOI1XzgXBiFPcZM3zgoop6gliqjSBGynQbI17nFVVUdBc9NKxxZIbGtiaIIrVyI4QjTkgXRUqrbI7NOXgj7+dUPqqMx61t/7pZXImfTxdZu3yv8lo48fy2nQPbre+z63mkR6LqKHCvcc/5/e74vdgaGSEfDdKQT6JqVrjOLVFVjnq4bzRStVxKn9GuI4QfMaO/k6ian1IMsf+m2VtmU4//PJ0viE19+6EZi2B3ac8rqmJY3MdiI81+a+SGk+aY0aIgQTAQ5gJiquzynJwyPO63tjleFC0Y4cSTDtivfS/ET0vkEL6rqIrbEfZ3OY/0SFTNjgt3v9cjfv/VOnHycc+N8klUzQr+qIkq6n0UUA7hPzHzNnUQVKBO+mTgx5+Z0ffRCTuILOoTftI7VcehJqo+MPPHeqV4csrHgtS12UVV+XiLG4g0kVq5JaSJ721MlY3Fx3ZOeZy4P7VNWf+6/2R/6tiRlqjyDmwfUVX7PrueR3okqmbF76OaoAK/F2udOJ31Rj6JqlnBHzVRRXuCwI2iibTvmrnQIg0+G/Kqk54dHtsy2kEb9ppZWS+oR3To+Ah/+eNa2nuJqsPBo77oh3gNa6JqcgSqZ2u6OUTVLiMntXJLECev9J8wVXarvKlzbW1zYyNoeK/EhQ3hu3yvVrpdjtvajrC/y3mkR6JqNri3EOJ0ti38/oudOGG8i1DNJ1E1K1z7mqii80bgxuteCi3aitFoljrpRYDvEE/4zzv+aM+aeSctfx2eUlRRT1422yaqCJ/lnaoYVu4jgvyXLBU8PtJzauVGiC9Hi6BVNuYjQeDlx08gL7/QOa7HldtAOq6HHwt2+V4QjwF8xlGB1nHjduv7ELfreaRGomoWuI+2CSrw+807cfabggokqmaF61+KKuo8Ixzloz/SaqRqWfDICKEbO2wfqYrgU41UHYcNMWTE//4rR6QcfISoQvTik4P+95+Hlft8+iOq1qMpwogjTWm/ZxYFRRQOU2W34hAgXvaLZj7SQ3mUSx7/7z//DuQt/9V8l+/lcM5+TCx2RuTzY7W2oXW8fc4jLRJVsxDrQrR4f4Lfi94Rt/LRAHVIVM0K/ihFFe3AaAQqgD999IM2YpRGnfRJ8OkS3CfxnSpHoup41EQVdYr5p/ARfWx8NFiOap17niohToJEVS4kqvKgTjoX8lcuJKrEIpGoyoVEVR7USedC/sqFRJVYJBJVuZCoyoM66VzIX7kYiSohFoOJKiGEECIhGqkSy0IjVbnQSFUeNPKRC/krF6ORqj5MiJMjUZULiao8qJPOhfyVC4kqsUgkqnIhUZUHddK5kL9yIVElFolEVS4kqvKgTjoX8lcuJKrEIpGoyoVEVR7USedC/spFS1Qxgy+zvhIWjZmVfbZlZhUVYhYkqmanrMfbZk0nPUvVEMZsw3F2b4mqeanNqD7ljzh790a8OulFUfrK7dNmXX2Sv44Gywl9aOZ1Js62HmGG9Q/MSPdTs1G6KVEl4SROhkTVrPgySjQcrTpOGpZxYmFe0rB+nC9ngwDzuA6JqtnwJWeiMMIfcYkaOuboD1+st4o66UVTrhMofx2HcimajTX9eqh7caFl0uGvYama84iqGMc2Cx6/ZUZ+zBteID6OeHnctnyUTSNCeFzfLoZPdQgiORJVs8GC3NSpp8xadZwwOm2vd15fWZsMyniJqnmgUcdXT5vFkSquO4spu4jCH6wZRzw+qi20PKBOerHgx42FluWvk1BbGxAIjwst4zMWWP54t2ccQlRR6fnlCgijuPgx6bzh3TUfxraLrBhHh+B5+GRfXEIkqmYn1seSsm6RVqLqdHCdo6jy618bqSKOUUXqj9to1Eqd9GLBj9S7UT2Sv07CLCNViJ5YMb2RjY1x3IZyP0IYB9+Wr1UG+4QTD+x7eeKSIVE1O7vWMyCsfPxH+zD8opaomhV8EUUVuE+oJy6ogLTvmrlvEMKjkSt10osEf26MUoH8dVT8fSnatwfMam0avrpjxmP575oNggqmRFWtwYUYV6ar5UOMuTDzR3ZT+diOv4od4vzRnxtfnPTikiFRNTu1ugo+Mjy8L9VDen8x+pYZdXSoexJVs8J1Lh//ReGEzxBYUXRFRu9YqZNeJBvvUjny10mgXYwjUg6i60dmLrjw212z4THhnKIKQwT5r9td85VxDvsamboiSFTNTque8SPIH7G32KiLElWzgq+iqKJN5frHd6ri48ASiarlg4+odxt1SP46GV8zo95EnyCieH/RR6eoeyPxNaeoqsW9139O5SvfqYpxscH3X9TliJa4BEhUzU5ZB4G6NBqB6iENnbaHl+9cSVTNC9d915GqUnDh01fMhlEsddKLAx81/7lA/joKLpbiC+iLG6kCGl/KxQjHqPTb8vHpj/riI75WuLhkSFTNTlnngG3CavWKeuvz6Ww8HpSomhX8EUUVRH+M3m8z4txHZZw66eVBvau+TwXy19HgpfOPzLzeuHAq/xMQIeXzWcV0HS1RJcRJkajKhURVHtRJ50L+yoVElVgkElW5kKjKgzrpXMhfuZCoEotEoioXElV5UCedC/krFyNRJcRiMFElhBBCJEQjVWJZaKQqFxqpyoNGPnIhf+ViNFLVhwlxciSqciFRlQd10rmQv3IhUSUWiURVLiSq8qBOOhfyVy4kqsQikajKhURVHtRJ50L+yoVElVgkElW5kKjKgzrpXMhfuWiJKmbwZabQ0VIUBvutRZHnply+Zm6O/f2OfbxFI1E1O1P3m8fFGbydapxE1axwzcsZ1Z1aHG0lS9VQhzSj+vKJM+Bj9LEfN+uQv44O9efbZp82q7VpceZ17KdmOy1Twzp9r5pxAKDxfcfsVB2/RNUVQqJqVqhD3niX91uMKztxXxplI06iajaa19xoxcUFlEkT1wJUJ7083F/V+iN/HR0XTZ8xq/mkttDywJSoooNnkUe2gU8W5vSOP4oAtlmI9S0zysGozA5pqPhlQ04+F2ox3In5SIN5ua0y+aQRedGMOH6p+XcAtgkjDvPy4rl4HEbZv27G9/tSH4axriF5477TOrfWdaqlj2XHMq4EElWzwWgz9/9TZl5/nTIudtRTcRJV80BnyzV/2qwcjWrF4U8Whh35J6JOelEwWNBcTBnkr6PCOn/fMqONq41U4a83zcqFlge2iSoqrIsOtmND7Gl8mwruwoI8jCr5KBcNci3O8/kxSsp8nKOnjXF8sg+cDyLEj0F6FyUY58xxofYdvPwYRzmU58fwtHHf00Lr3Dxf/E7xWngZGMLQy4tlXAkkqmanvGcjHlfrmKtxElWzwjXf9fEf+3TS/HBjFIv2Ro//lgv1764Z7Z3bqDOXv44G/TCC6T+a8cOkJqrw1x2z+Lh2NKK1TVR9yuxPzTgYjwLZ94bY05TbEPexKBD4JI40Zb5Imc+FDUIklgExLYaIcnFEPkaHPG0k5ivPJe6XZZT7pPHzidvA/i7HiNtYLOPKIVE1O+W9GPE4iaplwDXfR1T9k5k//mMfkaXHf8sE//zYjJEPoG8ZjVzJX0eDx34MYPySWeudKkayfmT2gBlx+Gs0crVNVPHYi0defN4y8/BSBMRtmIqLgqSMi9TiGK1xUYVwcqWI8YuMPMSRj23H8znsez4fxSqPF/f3FVWtc4tlQtyvxZEv5r8ySFTNTnm/RTxOomoZcM33HalyEYV/iVcnnYfRO1by11FALCGOEFT071MvqpeM3rHaJqqokIxUIaxQcDG8tQ1xH5tjpCrGRQjz8iEKIOLiKFY8fnkucX9fUdU6t6ljlHERztcfE14JJKpmZ+p+8ziJqmXANd9VVOFP3n2VqMqLRNXxKf+jz+2PzbZd+71FFR16baSltQ3lPiND294jqlHm4xxdELXKpCyEE/EwdTz2+S9HPmtxvl+KqHKfNKT1/V2/b9yP2zEPlPuXHomq2SnvxYjHSVQtA675rqIKvFMG4vX4b7n8jhk/whkhAdp4RPHgT/nr6OCD1kgV/uJ9q3u7vXXal83iFBhbRdW+21Du8+mPxPxxG5TpSjhhxAT5SIchMCCWGR+PEU46GpIyDhA7hJdllufix+YY/t9/Xg5xU6KqdW7lMeJ+PB77CDM/z3jNrgQSVbNT3osRj5OoWgZc831EFT79iZm3HaWv1EkvizhPFf2Fv1/VIX8dHfriKKp4NPg3Zj4XVRzVwl/+flVHS1RlhgaFRp/GRiRFoioXElV5UCedC/krFxJVYpFIVOVCoioP6qRzIX/l4jKKKnEJkKjKhURVHtRJ50L+ysWZqLJOTCaTyWQymUx2AVvd0kiVWBbcmP2mSIBGqvKgkY9cyF+5OBupMvowIU6ORFUuJKryoE46F/JXLiSqxCKRqMqFRFUe1EnnQv7KhUSVWCQSVbmQqMqDOulcyF+5qImqOOFmabvM6s2iy0yOtQ0m3KRMn8xTiAGJqiblJLHO75kxER3XbWpKEZ9yhHSkf9rMmSpjsnyJqir4itmyNybg7KHtY9LHZ81q187juebuL19uphXH5MYx3G04hjrp2WC2bRaz5npTR/6dmfNZM4/DV//ZrPQ5+ZlUcnQ/yF9Hg7bxh2bUH3x006xWL/HTz8zw5f8zGxZThpqoiuwrfDgpGhBfImaKfcsWVwiJqirM7O+CKIoqwr3etUQXeJzXTz5JR/6yjCgGiGOG7lpch0TVBlwzZjp3X5Wiyq8j8S1RxXIztbwwFee0fKVO+vDwI4OOFl+yJBD+oa6x/Az3wl2zL5vhZ2ZQR2DFmdPxFcufbIhs+eso+PWnjeNas54fbd6/N4t1kzb1jtlrZvjW0/ls6+cWVdxA3rj7r1ZOipuIMIxtwvgl7L9w+fRfxhJVoolE1Qb+g4U6hLFdiibweuj1L0I9Je+2Okc+OmPKGNaM66nGSVSNwC80tNFXpfiJS5PURNXePqjgx/B1ADvUSc+CjzL50iY+ajVacqanTAvN+0H+OgosRfOBWW29v4in84WWeSqHmB6WqjmPqPLG3X+1MtxMw0GDHeOAMF+wGAj3zkCiSjSRqNqAOvMlM+oSnWlNVHn98/pYQl0j7h0zri/bZf2LZfijJoc4FwujOImqEVyn/26GDzZGigzC6XBZn5RrWRNVfq3xk/vKHxlNxTmeZkN4qZOehZqoKoWTwygWAsrjuB/omFlPlvtCour44C988H/M8A11quY76tXBR6qiiAI+2SecA9KAuKgChNdTZrEhJ0+tbCE6JKqaUJ9aosqJP14ivpi4/yDiM9bliJdRe7y0ESdRVcVHlOK18jB8+IjZRifag09orD3OHxkhZqfinOooFaiTngV8QqdMZ4tPSuHkvGhG+HfN6JS5H3js5PeDP0Ic8shfR8EXSY5iiTo1Wiy5h/fj8JPrmZGPDyGqopAqRRVpSMsjQl5gj424RJVoIlHVZBdR1apbZXgrHRBW7ZSNjTiJqio1UVWKo5aoKplKW4trvnOlTno2/JEfdYoRD/o66oj7xAUV4f5Y0O8H9vGjRNVpwHcfmn3GjGtf7juzPP7bZ6SqTOu/cElXK1uIDomqJhcRVV5XPXyqDhImUXUxSlHl+1zz0nyEowW+21VUcV8wkkV7u1GmOumj4AIriicXVC60uB/85fTa/dD5SP46CuU7VS1R5SNaTfF1HlHlDTMVlpsiCqeaqPL8/t9FnrZWthAdElVNaqLK6xL1jfjWjxfP63W3lq4sAzFAHA1/La5DoqoK16ocqYqUYsivM51uGTc1whXjoIwfoU56Frjm/IcfYoh32OJ//xHnj4tq7+k4nm7kN/nrKFBX/b//ynelonDCRwcfqQIKLv/7z3EhRUOCkOLGYh8xxYuZXl6rbCEkqtpQ+WsjVfG/bKmT1D0o6xnhrbrbKgOm4iSq6lxEVAHvohLv1zy+MzUVV5YzQp30bESf/C8z/wcBH6UiPFopsLgfJKpOx6+Z/Y0ZvorzT5WjUeU7Vf/FLPprUlQJcRIkqg7Kn5rN+uNFoupg8N7N3L5SJ50I+SsXElVikUhUHQx+/d4yY9RkNiSqDoL7amruqQujTjoX8lcuJKrEIpGoyoVEVR7USedC/srFmaiyTkwmk8lkMplMdgFb3ZKokslkMplMJruwdaLK6EevhDg5uh9zocd/edDjpFzIX7k4e/xn9GFCnBzdj7mQqMqDOulcyF+5kKgSi0T3Yy4kqvKgTjoX8lcuJKrEItH9mAuJqjyok86F/JULiSqxSHQ/5kKiKg/qpHMhf+VCokosEt2PuZCoyoM66VzIX7mQqBKLRPdjLiSq8qBOOhfyVy4kqsQi0f2YC4mqPKiTzoX8lQuJKrFIdD/mQqIqD+qkcyF/5UKiSiwS3Y+5kKjKgzrpXMhfuZCoEotE92MuJKryoE46F/JXLiSqxCLR/ZgLiao8qJPOhfyViylR9btmhLmxvyTK8/tns980m5NfNnvV7Be7vcNynrJJ+1dmpX+4DlyPeH3+yIzwPzeb4/wPSuV+FAtGoioP6qRzIX/loiWq6Hz/1oyOHth/r/9cCoiIP1tvdpTnPAdzipLzlN3KM+d5HoXifhQLR6IqD+qkcyF/5WJKVE11yox6kB5jG2IejG3CsHfMEDx/Z4boIcxHUjwM4uiTCybi/rL/jJSiCtj3EZtaWfFcYjjE71RLz/kiLIlndOiGWSzrlpmPGvk1aZ3DN8z43h7O9fK8fJbXvXa9uR5eRryGwDGmxBbnXp6D07oOrfTE7erLnSnuR7FwJKryoE46F/JXLlqiCugIy44S6ER9RAhjmzDvsGuiKo5yxTxAJ86xYn4gzAVSDeLKzpqysFZZ8VyIQ8B4uKfn/FzExfQQ08W4cps0CJfWOcTrF48V0ztl+njtpvLEx38u1Dw957btHMrwWnosns95fblB5X4UC0aiKg/qpHMhf+ViSlQ5dJwIKxdXpZiJYsE7UoxtwsoOttx3KMNFgBuddIvyPMBFVaus8tieHohzIcLntnPftv17ZtvOAWObsBgeaV1vaOXZFh4FXzwH4HPqOsT0MTyyry83mLgfxQKRqMqDOulcyF+52EVUOS5AWp187GDjCEbZ8U51xKVImqKW3s+lVVZ57PidXDTueu7bthFV284BY5uwGB4pv4t/R2jl2RbeElW7XIeYPoZHWtd/Z3a4H8WCkKjKgzrpXMhfuWiJqti5Ap1mfFQWHwXFjtfD2S4fh3nHG/MAZVI2HX3t0VyLsuMmX+345bnXwmNZbB9ipKr1fWJajG3CYniE8Nr1hqk8U+FTomrbdYjpD+XLDYr7USwciao8qJPOhfyVi5aoAkZwCHNj34lxsbOkQyaMjpaXuMsO2SHMHzFF8UZZXq537sT5OzyRmBZzAeDUyiK+9qI6ZXMehHEstslfnrunc+HgcTFd3G6dg8djbBMWyyY80rre5fk528JbomqX6xDTA5+7+nJnKvejWDASVXlQJ50L+SsXU6LqMhLFgVgwV+R+vDRIVOVBnXQu5K9cSFSJRXJF7sdLg0RVHtRJ50L+ysVVE1UiCbofcyFRlQd10rmQv3IxElVCCCGEEOJC/EKvsYQQQgghxPm5du3/A+5Yri6T2y84AAAAAElFTkSuQmCC">
          <a:extLst>
            <a:ext uri="{FF2B5EF4-FFF2-40B4-BE49-F238E27FC236}">
              <a16:creationId xmlns:a16="http://schemas.microsoft.com/office/drawing/2014/main" id="{00000000-0008-0000-0900-000001340000}"/>
            </a:ext>
          </a:extLst>
        </xdr:cNvPr>
        <xdr:cNvSpPr>
          <a:spLocks noChangeAspect="1" noChangeArrowheads="1"/>
        </xdr:cNvSpPr>
      </xdr:nvSpPr>
      <xdr:spPr bwMode="auto">
        <a:xfrm>
          <a:off x="1219200" y="1323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381000</xdr:colOff>
      <xdr:row>6</xdr:row>
      <xdr:rowOff>19050</xdr:rowOff>
    </xdr:from>
    <xdr:to>
      <xdr:col>7</xdr:col>
      <xdr:colOff>247650</xdr:colOff>
      <xdr:row>28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A5EAC-F661-E02A-25E7-37702E054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019175"/>
          <a:ext cx="5695950" cy="3609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6</xdr:row>
      <xdr:rowOff>19050</xdr:rowOff>
    </xdr:from>
    <xdr:to>
      <xdr:col>5</xdr:col>
      <xdr:colOff>266700</xdr:colOff>
      <xdr:row>38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C1758E-33FA-A54B-376A-637DB78DD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019175"/>
          <a:ext cx="5686425" cy="540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5</xdr:row>
      <xdr:rowOff>19050</xdr:rowOff>
    </xdr:from>
    <xdr:to>
      <xdr:col>10</xdr:col>
      <xdr:colOff>266700</xdr:colOff>
      <xdr:row>25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D9F353-1CF1-27A9-7CD0-B03EC439B8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857250"/>
          <a:ext cx="5695950" cy="3248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5</xdr:row>
      <xdr:rowOff>66675</xdr:rowOff>
    </xdr:from>
    <xdr:to>
      <xdr:col>10</xdr:col>
      <xdr:colOff>219075</xdr:colOff>
      <xdr:row>26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376BF4-1C9D-B44E-1702-20C769F93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4875"/>
          <a:ext cx="5686425" cy="3419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5</xdr:row>
      <xdr:rowOff>9525</xdr:rowOff>
    </xdr:from>
    <xdr:to>
      <xdr:col>10</xdr:col>
      <xdr:colOff>209550</xdr:colOff>
      <xdr:row>24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E4B2B0-1539-5FD4-CAAF-8E1428E44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847725"/>
          <a:ext cx="5686425" cy="308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E19"/>
  <sheetViews>
    <sheetView showGridLines="0" zoomScale="110" zoomScaleNormal="110" workbookViewId="0">
      <selection activeCell="A4" sqref="A4"/>
    </sheetView>
  </sheetViews>
  <sheetFormatPr defaultRowHeight="12.75" x14ac:dyDescent="0.2"/>
  <cols>
    <col min="1" max="1" width="14.42578125" bestFit="1" customWidth="1"/>
    <col min="2" max="2" width="76.7109375" bestFit="1" customWidth="1"/>
    <col min="4" max="4" width="13.7109375" bestFit="1" customWidth="1"/>
    <col min="5" max="5" width="94.7109375" bestFit="1" customWidth="1"/>
  </cols>
  <sheetData>
    <row r="1" spans="1:5" ht="15.75" thickBot="1" x14ac:dyDescent="0.3">
      <c r="A1" s="31" t="s">
        <v>18</v>
      </c>
      <c r="B1" s="32"/>
      <c r="C1" s="32"/>
      <c r="D1" s="32"/>
      <c r="E1" s="33"/>
    </row>
    <row r="2" spans="1:5" ht="13.5" thickBot="1" x14ac:dyDescent="0.25"/>
    <row r="3" spans="1:5" ht="13.5" thickBot="1" x14ac:dyDescent="0.25">
      <c r="A3" s="9" t="s">
        <v>13</v>
      </c>
      <c r="B3" s="10" t="s">
        <v>14</v>
      </c>
      <c r="C3" s="11"/>
      <c r="D3" s="9" t="s">
        <v>15</v>
      </c>
      <c r="E3" s="10" t="s">
        <v>16</v>
      </c>
    </row>
    <row r="4" spans="1:5" ht="15" x14ac:dyDescent="0.25">
      <c r="A4" s="13">
        <v>2.1</v>
      </c>
      <c r="B4" s="11" t="s">
        <v>43</v>
      </c>
      <c r="C4" s="11"/>
      <c r="D4" s="13">
        <v>2.1</v>
      </c>
      <c r="E4" s="11" t="s">
        <v>21</v>
      </c>
    </row>
    <row r="5" spans="1:5" ht="15" x14ac:dyDescent="0.25">
      <c r="A5" s="13">
        <v>2.2000000000000002</v>
      </c>
      <c r="B5" s="11" t="s">
        <v>44</v>
      </c>
      <c r="C5" s="11"/>
      <c r="D5" s="13">
        <v>2.2000000000000002</v>
      </c>
      <c r="E5" s="11" t="s">
        <v>23</v>
      </c>
    </row>
    <row r="6" spans="1:5" ht="15" x14ac:dyDescent="0.25">
      <c r="A6" s="11"/>
      <c r="B6" s="11"/>
      <c r="C6" s="11"/>
      <c r="D6" s="13">
        <v>2.2999999999999998</v>
      </c>
      <c r="E6" s="11" t="s">
        <v>25</v>
      </c>
    </row>
    <row r="7" spans="1:5" ht="15" x14ac:dyDescent="0.25">
      <c r="A7" s="11"/>
      <c r="B7" s="11"/>
      <c r="C7" s="11"/>
      <c r="D7" s="13">
        <v>2.4</v>
      </c>
      <c r="E7" s="11" t="s">
        <v>42</v>
      </c>
    </row>
    <row r="8" spans="1:5" ht="15" x14ac:dyDescent="0.25">
      <c r="A8" s="11"/>
      <c r="B8" s="11"/>
      <c r="C8" s="11"/>
      <c r="D8" s="13">
        <v>2.5</v>
      </c>
      <c r="E8" s="11" t="s">
        <v>45</v>
      </c>
    </row>
    <row r="9" spans="1:5" ht="15" x14ac:dyDescent="0.25">
      <c r="A9" s="11"/>
      <c r="B9" s="11"/>
      <c r="C9" s="11"/>
      <c r="D9" s="13">
        <v>2.6</v>
      </c>
      <c r="E9" s="11" t="s">
        <v>46</v>
      </c>
    </row>
    <row r="10" spans="1:5" ht="15" x14ac:dyDescent="0.25">
      <c r="A10" s="11"/>
      <c r="B10" s="11"/>
      <c r="C10" s="11"/>
      <c r="D10" s="13">
        <v>2.7</v>
      </c>
      <c r="E10" s="11" t="s">
        <v>47</v>
      </c>
    </row>
    <row r="11" spans="1:5" ht="15" x14ac:dyDescent="0.25">
      <c r="A11" s="11"/>
      <c r="B11" s="11"/>
      <c r="C11" s="11"/>
      <c r="D11" s="13">
        <v>2.8</v>
      </c>
      <c r="E11" s="11" t="s">
        <v>48</v>
      </c>
    </row>
    <row r="12" spans="1:5" ht="15" x14ac:dyDescent="0.25">
      <c r="A12" s="11"/>
      <c r="B12" s="11"/>
      <c r="C12" s="11"/>
      <c r="D12" s="13">
        <v>3.1</v>
      </c>
      <c r="E12" s="11" t="s">
        <v>49</v>
      </c>
    </row>
    <row r="13" spans="1:5" ht="15" x14ac:dyDescent="0.25">
      <c r="A13" s="11"/>
      <c r="B13" s="11"/>
      <c r="C13" s="11"/>
      <c r="D13" s="13">
        <v>4.0999999999999996</v>
      </c>
      <c r="E13" s="11" t="s">
        <v>50</v>
      </c>
    </row>
    <row r="14" spans="1:5" ht="15" x14ac:dyDescent="0.25">
      <c r="A14" s="11"/>
      <c r="B14" s="11"/>
      <c r="C14" s="11"/>
      <c r="D14" s="13" t="s">
        <v>52</v>
      </c>
      <c r="E14" s="12" t="s">
        <v>19</v>
      </c>
    </row>
    <row r="15" spans="1:5" ht="15" x14ac:dyDescent="0.25">
      <c r="A15" s="11"/>
      <c r="B15" s="11"/>
      <c r="C15" s="11"/>
      <c r="D15" s="13" t="s">
        <v>53</v>
      </c>
      <c r="E15" s="11" t="s">
        <v>51</v>
      </c>
    </row>
    <row r="16" spans="1:5" x14ac:dyDescent="0.2">
      <c r="A16" s="11"/>
      <c r="B16" s="11"/>
      <c r="C16" s="11"/>
      <c r="D16" s="11"/>
      <c r="E16" s="11"/>
    </row>
    <row r="17" spans="1:5" x14ac:dyDescent="0.2">
      <c r="A17" s="11"/>
      <c r="B17" s="11"/>
      <c r="C17" s="11"/>
      <c r="D17" s="11"/>
      <c r="E17" s="11"/>
    </row>
    <row r="18" spans="1:5" x14ac:dyDescent="0.2">
      <c r="A18" s="11"/>
      <c r="B18" s="11"/>
      <c r="C18" s="11"/>
      <c r="D18" s="11"/>
      <c r="E18" s="11"/>
    </row>
    <row r="19" spans="1:5" x14ac:dyDescent="0.2">
      <c r="A19" s="11"/>
      <c r="B19" s="11"/>
      <c r="C19" s="11"/>
      <c r="D19" s="11"/>
      <c r="E19" s="11"/>
    </row>
  </sheetData>
  <mergeCells count="1">
    <mergeCell ref="A1:E1"/>
  </mergeCells>
  <hyperlinks>
    <hyperlink ref="A4" location="C2.1!A1" display="C2.1!A1" xr:uid="{3A48FBBC-A930-47D7-8DF0-34A2D9B27EA0}"/>
    <hyperlink ref="A5" location="C2.2!A1" display="C2.2!A1" xr:uid="{42C298A3-80AD-4501-A2E6-F69B386EF498}"/>
    <hyperlink ref="D4" location="T2.1!A1" display="T2.1!A1" xr:uid="{C287045B-81F0-4674-9464-4F4B4B53D909}"/>
    <hyperlink ref="D5" location="T2.2!A1" display="T2.2!A1" xr:uid="{B23ADCD6-5265-43FE-8756-AFD5EA6A8F37}"/>
    <hyperlink ref="D6" location="T2.3!A1" display="T2.3!A1" xr:uid="{5016C24F-08D3-490A-ABC0-0C6A69B8E185}"/>
    <hyperlink ref="D7" location="T2.4!A1" display="T2.4!A1" xr:uid="{2F36F7EE-A99A-4F4C-B014-4DF84FF90BB2}"/>
    <hyperlink ref="D8" location="T2.5!A1" display="T2.5!A1" xr:uid="{EE0B9005-B190-4FBB-907E-6984AE54536C}"/>
    <hyperlink ref="D9" location="T2.6!A1" display="T2.6!A1" xr:uid="{89622751-80C1-43CF-9D8D-5556DF33DAA4}"/>
    <hyperlink ref="D10" location="T2.7!A1" display="T2.7!A1" xr:uid="{196D8D80-3B9A-4D14-B364-75A36E7CA46B}"/>
    <hyperlink ref="D11" location="T2.8!A1" display="T2.8!A1" xr:uid="{F5AC8EF3-BD8D-47A0-ACB9-50430CFF8B02}"/>
    <hyperlink ref="D12" location="T3.1!A1" display="T3.1!A1" xr:uid="{EC2B8551-FB80-4B91-9F4B-642256AEBEDE}"/>
    <hyperlink ref="D13" location="T4.1!A1" display="T4.1!A1" xr:uid="{CC61785E-C7CA-4BE5-9941-12A641B37DF3}"/>
    <hyperlink ref="D14" location="'Variant T4.1'!A1" display="Variant of 4.1" xr:uid="{565D9804-D9B0-4863-9B92-F45D76EA4AF2}"/>
    <hyperlink ref="D15" location="TA.1!A1" display="A.1" xr:uid="{978A98B2-31B6-4D1F-A7F5-C41EF5752D63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 tint="0.79998168889431442"/>
  </sheetPr>
  <dimension ref="A1:B4"/>
  <sheetViews>
    <sheetView showGridLines="0" workbookViewId="0">
      <selection activeCell="N29" sqref="N29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39</v>
      </c>
    </row>
  </sheetData>
  <hyperlinks>
    <hyperlink ref="A1" location="Index!A1" display="Back to index" xr:uid="{00000000-0004-0000-10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802E-E168-4F4B-ACA7-7AF3522B2221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54</v>
      </c>
    </row>
  </sheetData>
  <hyperlinks>
    <hyperlink ref="A1" location="Index!A1" display="Back to index" xr:uid="{96EFB57F-5D20-4ED6-B7D6-D7213E9B1E73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6D9B6-D2B1-4E91-97D6-05D4C4780155}">
  <sheetPr>
    <tabColor theme="7" tint="0.79998168889431442"/>
  </sheetPr>
  <dimension ref="A1:L4"/>
  <sheetViews>
    <sheetView showGridLines="0" workbookViewId="0">
      <selection activeCell="S29" sqref="S29"/>
    </sheetView>
  </sheetViews>
  <sheetFormatPr defaultRowHeight="12.75" x14ac:dyDescent="0.2"/>
  <sheetData>
    <row r="1" spans="1:12" ht="15" x14ac:dyDescent="0.25">
      <c r="A1" s="5" t="s">
        <v>17</v>
      </c>
    </row>
    <row r="4" spans="1:12" x14ac:dyDescent="0.2">
      <c r="B4" s="6" t="s">
        <v>55</v>
      </c>
      <c r="L4" s="27"/>
    </row>
  </sheetData>
  <hyperlinks>
    <hyperlink ref="A1" location="Index!A1" display="Back to index" xr:uid="{29507EC1-C353-4699-BDDE-AFA6A1BB20CB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CBEF5-9F87-411C-8C15-42208C521D2E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2" spans="1:2" ht="15" x14ac:dyDescent="0.25">
      <c r="A2" s="25"/>
    </row>
    <row r="4" spans="1:2" x14ac:dyDescent="0.2">
      <c r="B4" s="6" t="s">
        <v>40</v>
      </c>
    </row>
  </sheetData>
  <hyperlinks>
    <hyperlink ref="A1" location="Index!A1" display="Back to index" xr:uid="{14895566-6365-418A-A2F8-E5659DC99C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95B4-6272-48E0-A682-20F697BC6B0F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41</v>
      </c>
    </row>
  </sheetData>
  <hyperlinks>
    <hyperlink ref="A1" location="Index!A1" display="Back to index" xr:uid="{0A2BDA76-CD32-4F9B-AAB6-62D2581F64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B6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20</v>
      </c>
    </row>
    <row r="6" spans="1:2" x14ac:dyDescent="0.2">
      <c r="B6" s="6"/>
    </row>
  </sheetData>
  <hyperlinks>
    <hyperlink ref="A1" location="Index!A1" display="Back to index" xr:uid="{00000000-0004-0000-02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A4" s="6"/>
      <c r="B4" s="6" t="s">
        <v>22</v>
      </c>
    </row>
  </sheetData>
  <hyperlinks>
    <hyperlink ref="A1" location="Index!A1" display="Back to index" xr:uid="{00000000-0004-0000-04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D41"/>
  <sheetViews>
    <sheetView showGridLines="0" workbookViewId="0">
      <selection activeCell="M32" sqref="M32"/>
    </sheetView>
  </sheetViews>
  <sheetFormatPr defaultRowHeight="12.75" x14ac:dyDescent="0.2"/>
  <cols>
    <col min="2" max="2" width="36.5703125" customWidth="1"/>
    <col min="3" max="3" width="14.28515625" customWidth="1"/>
    <col min="4" max="4" width="19.85546875" bestFit="1" customWidth="1"/>
  </cols>
  <sheetData>
    <row r="1" spans="1:4" ht="15" x14ac:dyDescent="0.25">
      <c r="A1" s="5" t="s">
        <v>17</v>
      </c>
    </row>
    <row r="4" spans="1:4" x14ac:dyDescent="0.2">
      <c r="B4" s="6" t="s">
        <v>24</v>
      </c>
    </row>
    <row r="11" spans="1:4" x14ac:dyDescent="0.2">
      <c r="D11" s="1"/>
    </row>
    <row r="30" ht="15" customHeight="1" x14ac:dyDescent="0.2"/>
    <row r="31" ht="1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</sheetData>
  <hyperlinks>
    <hyperlink ref="A1" location="Index!A1" display="Back to contents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0D933-6E8D-4076-9749-761779873C58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26</v>
      </c>
    </row>
  </sheetData>
  <hyperlinks>
    <hyperlink ref="A1" location="Index!A1" display="Back to contents" xr:uid="{DFDD5FE4-6517-40AF-8D1F-6F1339B4B59B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I33"/>
  <sheetViews>
    <sheetView showGridLines="0" tabSelected="1" workbookViewId="0">
      <selection activeCell="E35" sqref="E35"/>
    </sheetView>
  </sheetViews>
  <sheetFormatPr defaultRowHeight="12.75" x14ac:dyDescent="0.2"/>
  <cols>
    <col min="2" max="2" width="32.85546875" customWidth="1"/>
    <col min="3" max="3" width="9.42578125" customWidth="1"/>
    <col min="7" max="7" width="8.5703125" customWidth="1"/>
    <col min="8" max="8" width="11.5703125" customWidth="1"/>
  </cols>
  <sheetData>
    <row r="1" spans="1:2" ht="15" x14ac:dyDescent="0.25">
      <c r="A1" s="5" t="s">
        <v>17</v>
      </c>
    </row>
    <row r="4" spans="1:2" x14ac:dyDescent="0.2">
      <c r="B4" s="6" t="s">
        <v>33</v>
      </c>
    </row>
    <row r="5" spans="1:2" x14ac:dyDescent="0.2">
      <c r="B5" s="6"/>
    </row>
    <row r="31" spans="2:9" ht="13.5" thickBot="1" x14ac:dyDescent="0.25">
      <c r="B31" s="2"/>
      <c r="C31" s="2"/>
      <c r="D31" s="2"/>
      <c r="E31" s="2"/>
      <c r="F31" s="2"/>
      <c r="G31" s="2"/>
      <c r="H31" s="3" t="s">
        <v>56</v>
      </c>
    </row>
    <row r="32" spans="2:9" x14ac:dyDescent="0.2">
      <c r="B32" s="26"/>
      <c r="C32" s="34" t="s">
        <v>27</v>
      </c>
      <c r="D32" s="34" t="s">
        <v>28</v>
      </c>
      <c r="E32" s="34" t="s">
        <v>29</v>
      </c>
      <c r="F32" s="34" t="s">
        <v>30</v>
      </c>
      <c r="G32" s="34" t="s">
        <v>31</v>
      </c>
      <c r="H32" s="34" t="s">
        <v>32</v>
      </c>
      <c r="I32" s="14"/>
    </row>
    <row r="33" spans="2:9" x14ac:dyDescent="0.2">
      <c r="B33" s="16" t="s">
        <v>34</v>
      </c>
      <c r="C33" s="35">
        <v>0</v>
      </c>
      <c r="D33" s="35">
        <f>212580/1000</f>
        <v>212.58</v>
      </c>
      <c r="E33" s="35">
        <f>309472/1000</f>
        <v>309.47199999999998</v>
      </c>
      <c r="F33" s="35">
        <f>195789/1000</f>
        <v>195.78899999999999</v>
      </c>
      <c r="G33" s="35">
        <f>631995/1000</f>
        <v>631.995</v>
      </c>
      <c r="H33" s="35">
        <f>594662/1000</f>
        <v>594.66200000000003</v>
      </c>
      <c r="I33" s="15"/>
    </row>
  </sheetData>
  <hyperlinks>
    <hyperlink ref="A1" location="Index!A1" display="Back to index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 tint="0.79998168889431442"/>
  </sheetPr>
  <dimension ref="A1:M68"/>
  <sheetViews>
    <sheetView showGridLines="0" topLeftCell="A6" workbookViewId="0">
      <selection activeCell="M32" sqref="M32"/>
    </sheetView>
  </sheetViews>
  <sheetFormatPr defaultRowHeight="12.75" x14ac:dyDescent="0.2"/>
  <cols>
    <col min="2" max="2" width="25.7109375" customWidth="1"/>
    <col min="3" max="3" width="26.85546875" bestFit="1" customWidth="1"/>
    <col min="4" max="4" width="16.5703125" bestFit="1" customWidth="1"/>
  </cols>
  <sheetData>
    <row r="1" spans="1:2" ht="15" x14ac:dyDescent="0.25">
      <c r="A1" s="5" t="s">
        <v>17</v>
      </c>
    </row>
    <row r="4" spans="1:2" x14ac:dyDescent="0.2">
      <c r="B4" s="6" t="s">
        <v>36</v>
      </c>
    </row>
    <row r="35" spans="2:13" ht="15" x14ac:dyDescent="0.25">
      <c r="K35" s="17"/>
      <c r="L35" s="17"/>
      <c r="M35" s="17"/>
    </row>
    <row r="36" spans="2:13" ht="15" x14ac:dyDescent="0.25">
      <c r="K36" s="17"/>
      <c r="L36" s="17"/>
      <c r="M36" s="18"/>
    </row>
    <row r="37" spans="2:13" ht="15" x14ac:dyDescent="0.25">
      <c r="K37" s="17"/>
      <c r="L37" s="17"/>
      <c r="M37" s="17"/>
    </row>
    <row r="38" spans="2:13" ht="15" x14ac:dyDescent="0.25">
      <c r="K38" s="17"/>
      <c r="L38" s="17"/>
      <c r="M38" s="17"/>
    </row>
    <row r="39" spans="2:13" ht="15" x14ac:dyDescent="0.25">
      <c r="K39" s="17"/>
      <c r="L39" s="17"/>
      <c r="M39" s="17"/>
    </row>
    <row r="40" spans="2:13" ht="15" x14ac:dyDescent="0.25">
      <c r="K40" s="17"/>
      <c r="L40" s="17"/>
      <c r="M40" s="17"/>
    </row>
    <row r="41" spans="2:13" ht="15" hidden="1" x14ac:dyDescent="0.25">
      <c r="K41" s="17"/>
      <c r="L41" s="17"/>
      <c r="M41" s="17"/>
    </row>
    <row r="42" spans="2:13" ht="15" hidden="1" customHeight="1" thickBot="1" x14ac:dyDescent="0.3">
      <c r="B42" s="2"/>
      <c r="C42" s="7"/>
      <c r="D42" s="3" t="s">
        <v>10</v>
      </c>
      <c r="K42" s="17"/>
      <c r="L42" s="17"/>
      <c r="M42" s="17"/>
    </row>
    <row r="43" spans="2:13" ht="15" hidden="1" customHeight="1" x14ac:dyDescent="0.25">
      <c r="B43" s="8"/>
      <c r="C43" s="4" t="s">
        <v>12</v>
      </c>
      <c r="D43" s="4" t="s">
        <v>11</v>
      </c>
      <c r="K43" s="17"/>
      <c r="L43" s="17"/>
      <c r="M43" s="17"/>
    </row>
    <row r="44" spans="2:13" ht="13.5" hidden="1" customHeight="1" x14ac:dyDescent="0.25">
      <c r="B44" s="28" t="s">
        <v>35</v>
      </c>
      <c r="C44" s="29">
        <v>923750</v>
      </c>
      <c r="D44" s="30">
        <v>6.7776718257170101</v>
      </c>
      <c r="K44" s="17"/>
      <c r="L44" s="17"/>
      <c r="M44" s="17"/>
    </row>
    <row r="45" spans="2:13" ht="13.5" hidden="1" customHeight="1" x14ac:dyDescent="0.25">
      <c r="B45" s="19" t="s">
        <v>8</v>
      </c>
      <c r="C45" s="20">
        <v>449849</v>
      </c>
      <c r="D45" s="21">
        <v>6.5543915905446362</v>
      </c>
      <c r="K45" s="17"/>
      <c r="L45" s="17"/>
      <c r="M45" s="17"/>
    </row>
    <row r="46" spans="2:13" ht="13.5" hidden="1" customHeight="1" x14ac:dyDescent="0.25">
      <c r="B46" s="19" t="s">
        <v>7</v>
      </c>
      <c r="C46" s="20">
        <v>268409</v>
      </c>
      <c r="D46" s="21">
        <v>10.969420699959622</v>
      </c>
      <c r="K46" s="17"/>
      <c r="L46" s="17"/>
      <c r="M46" s="17"/>
    </row>
    <row r="47" spans="2:13" ht="13.5" hidden="1" customHeight="1" x14ac:dyDescent="0.2">
      <c r="B47" s="19" t="s">
        <v>9</v>
      </c>
      <c r="C47" s="20">
        <v>105102</v>
      </c>
      <c r="D47" s="21">
        <v>23.536604209635268</v>
      </c>
    </row>
    <row r="48" spans="2:13" ht="13.5" hidden="1" customHeight="1" x14ac:dyDescent="0.2">
      <c r="B48" s="19" t="s">
        <v>6</v>
      </c>
      <c r="C48" s="20">
        <v>86063</v>
      </c>
      <c r="D48" s="21">
        <v>7.6533438860308669</v>
      </c>
    </row>
    <row r="49" spans="2:4" ht="13.5" hidden="1" customHeight="1" x14ac:dyDescent="0.2">
      <c r="B49" s="19" t="s">
        <v>4</v>
      </c>
      <c r="C49" s="20">
        <v>59397</v>
      </c>
      <c r="D49" s="21">
        <v>7.2493449019519307</v>
      </c>
    </row>
    <row r="50" spans="2:4" ht="13.5" hidden="1" customHeight="1" x14ac:dyDescent="0.2">
      <c r="B50" s="19" t="s">
        <v>3</v>
      </c>
      <c r="C50" s="20">
        <v>8662</v>
      </c>
      <c r="D50" s="21">
        <v>1.5173119300445979</v>
      </c>
    </row>
    <row r="51" spans="2:4" ht="13.5" hidden="1" customHeight="1" x14ac:dyDescent="0.2">
      <c r="B51" s="19" t="s">
        <v>2</v>
      </c>
      <c r="C51" s="20">
        <v>6741</v>
      </c>
      <c r="D51" s="21">
        <v>3.7714630994142233</v>
      </c>
    </row>
    <row r="52" spans="2:4" ht="13.5" hidden="1" customHeight="1" x14ac:dyDescent="0.2">
      <c r="B52" s="19" t="s">
        <v>0</v>
      </c>
      <c r="C52" s="20">
        <v>4984</v>
      </c>
      <c r="D52" s="21">
        <v>4.4974237269782256</v>
      </c>
    </row>
    <row r="53" spans="2:4" ht="13.5" hidden="1" customHeight="1" x14ac:dyDescent="0.2">
      <c r="B53" s="22" t="s">
        <v>5</v>
      </c>
      <c r="C53" s="20">
        <v>-31683</v>
      </c>
      <c r="D53" s="21">
        <v>-3.6811676376066313</v>
      </c>
    </row>
    <row r="54" spans="2:4" hidden="1" x14ac:dyDescent="0.2">
      <c r="B54" s="22" t="s">
        <v>1</v>
      </c>
      <c r="C54" s="23">
        <v>-33774</v>
      </c>
      <c r="D54" s="24">
        <v>-15.956496884197993</v>
      </c>
    </row>
    <row r="55" spans="2:4" x14ac:dyDescent="0.2">
      <c r="B55" s="11"/>
      <c r="C55" s="11"/>
      <c r="D55" s="11"/>
    </row>
    <row r="56" spans="2:4" ht="13.5" thickBot="1" x14ac:dyDescent="0.25">
      <c r="B56" s="2"/>
      <c r="C56" s="7"/>
      <c r="D56" s="3" t="s">
        <v>10</v>
      </c>
    </row>
    <row r="57" spans="2:4" x14ac:dyDescent="0.2">
      <c r="B57" s="8"/>
      <c r="C57" s="4" t="s">
        <v>12</v>
      </c>
      <c r="D57" s="4" t="s">
        <v>11</v>
      </c>
    </row>
    <row r="58" spans="2:4" x14ac:dyDescent="0.2">
      <c r="B58" s="28" t="s">
        <v>35</v>
      </c>
      <c r="C58" s="29">
        <f>C44/1000</f>
        <v>923.75</v>
      </c>
      <c r="D58" s="30">
        <v>6.7776718257170101</v>
      </c>
    </row>
    <row r="59" spans="2:4" x14ac:dyDescent="0.2">
      <c r="B59" s="19" t="s">
        <v>8</v>
      </c>
      <c r="C59" s="20">
        <f t="shared" ref="C59:C68" si="0">C45/1000</f>
        <v>449.84899999999999</v>
      </c>
      <c r="D59" s="21">
        <v>6.5543915905446362</v>
      </c>
    </row>
    <row r="60" spans="2:4" x14ac:dyDescent="0.2">
      <c r="B60" s="19" t="s">
        <v>7</v>
      </c>
      <c r="C60" s="20">
        <f t="shared" si="0"/>
        <v>268.40899999999999</v>
      </c>
      <c r="D60" s="21">
        <v>10.969420699959622</v>
      </c>
    </row>
    <row r="61" spans="2:4" x14ac:dyDescent="0.2">
      <c r="B61" s="19" t="s">
        <v>9</v>
      </c>
      <c r="C61" s="20">
        <f t="shared" si="0"/>
        <v>105.102</v>
      </c>
      <c r="D61" s="21">
        <v>23.536604209635268</v>
      </c>
    </row>
    <row r="62" spans="2:4" x14ac:dyDescent="0.2">
      <c r="B62" s="19" t="s">
        <v>6</v>
      </c>
      <c r="C62" s="20">
        <f t="shared" si="0"/>
        <v>86.063000000000002</v>
      </c>
      <c r="D62" s="21">
        <v>7.6533438860308669</v>
      </c>
    </row>
    <row r="63" spans="2:4" x14ac:dyDescent="0.2">
      <c r="B63" s="19" t="s">
        <v>4</v>
      </c>
      <c r="C63" s="20">
        <f t="shared" si="0"/>
        <v>59.396999999999998</v>
      </c>
      <c r="D63" s="21">
        <v>7.2493449019519307</v>
      </c>
    </row>
    <row r="64" spans="2:4" x14ac:dyDescent="0.2">
      <c r="B64" s="19" t="s">
        <v>3</v>
      </c>
      <c r="C64" s="20">
        <f t="shared" si="0"/>
        <v>8.6620000000000008</v>
      </c>
      <c r="D64" s="21">
        <v>1.5173119300445979</v>
      </c>
    </row>
    <row r="65" spans="2:4" x14ac:dyDescent="0.2">
      <c r="B65" s="19" t="s">
        <v>2</v>
      </c>
      <c r="C65" s="20">
        <f t="shared" si="0"/>
        <v>6.7409999999999997</v>
      </c>
      <c r="D65" s="21">
        <v>3.7714630994142233</v>
      </c>
    </row>
    <row r="66" spans="2:4" x14ac:dyDescent="0.2">
      <c r="B66" s="19" t="s">
        <v>0</v>
      </c>
      <c r="C66" s="20">
        <f t="shared" si="0"/>
        <v>4.984</v>
      </c>
      <c r="D66" s="21">
        <v>4.4974237269782256</v>
      </c>
    </row>
    <row r="67" spans="2:4" x14ac:dyDescent="0.2">
      <c r="B67" s="22" t="s">
        <v>5</v>
      </c>
      <c r="C67" s="20">
        <f t="shared" si="0"/>
        <v>-31.683</v>
      </c>
      <c r="D67" s="21">
        <v>-3.6811676376066313</v>
      </c>
    </row>
    <row r="68" spans="2:4" x14ac:dyDescent="0.2">
      <c r="B68" s="22" t="s">
        <v>1</v>
      </c>
      <c r="C68" s="20">
        <f t="shared" si="0"/>
        <v>-33.774000000000001</v>
      </c>
      <c r="D68" s="24">
        <v>-15.956496884197993</v>
      </c>
    </row>
  </sheetData>
  <sortState xmlns:xlrd2="http://schemas.microsoft.com/office/spreadsheetml/2017/richdata2" ref="B48:D57">
    <sortCondition descending="1" ref="C48:C57"/>
  </sortState>
  <hyperlinks>
    <hyperlink ref="A1" location="Index!A1" display="Back to index" xr:uid="{00000000-0004-0000-0C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E911-2B83-4126-BD9B-E61CA3C21607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37</v>
      </c>
    </row>
  </sheetData>
  <hyperlinks>
    <hyperlink ref="A1" location="Index!A1" display="Back to index" xr:uid="{9919C7D5-5E07-4521-BDFF-1415E2F84A0C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 tint="0.79998168889431442"/>
  </sheetPr>
  <dimension ref="A1:B4"/>
  <sheetViews>
    <sheetView showGridLines="0" workbookViewId="0">
      <selection activeCell="M32" sqref="M32"/>
    </sheetView>
  </sheetViews>
  <sheetFormatPr defaultRowHeight="12.75" x14ac:dyDescent="0.2"/>
  <sheetData>
    <row r="1" spans="1:2" ht="15" x14ac:dyDescent="0.25">
      <c r="A1" s="5" t="s">
        <v>17</v>
      </c>
    </row>
    <row r="4" spans="1:2" x14ac:dyDescent="0.2">
      <c r="B4" s="6" t="s">
        <v>38</v>
      </c>
    </row>
  </sheetData>
  <hyperlinks>
    <hyperlink ref="A1" location="Index!A1" display="Back to index" xr:uid="{00000000-0004-0000-0E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Index</vt:lpstr>
      <vt:lpstr>T2.1</vt:lpstr>
      <vt:lpstr>T2.2</vt:lpstr>
      <vt:lpstr>T2.3</vt:lpstr>
      <vt:lpstr>T2.4</vt:lpstr>
      <vt:lpstr>C2.1</vt:lpstr>
      <vt:lpstr>C2.2</vt:lpstr>
      <vt:lpstr>T2.5</vt:lpstr>
      <vt:lpstr>T2.6</vt:lpstr>
      <vt:lpstr>T2.7</vt:lpstr>
      <vt:lpstr>T2.8</vt:lpstr>
      <vt:lpstr>T3.1</vt:lpstr>
      <vt:lpstr>T4.1</vt:lpstr>
      <vt:lpstr>TA.1</vt:lpstr>
    </vt:vector>
  </TitlesOfParts>
  <Company>NICS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 McKeown</dc:creator>
  <cp:lastModifiedBy>Pidgeon, Colin</cp:lastModifiedBy>
  <dcterms:created xsi:type="dcterms:W3CDTF">2022-10-12T13:13:58Z</dcterms:created>
  <dcterms:modified xsi:type="dcterms:W3CDTF">2022-11-29T07:23:55Z</dcterms:modified>
</cp:coreProperties>
</file>